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000" tabRatio="500" activeTab="4"/>
  </bookViews>
  <sheets>
    <sheet name="Нагрузка_ПС" sheetId="1" r:id="rId1"/>
    <sheet name="АЧР+гр вр " sheetId="2" r:id="rId2"/>
    <sheet name="Ведомость учета" sheetId="3" r:id="rId3"/>
    <sheet name="сводная табл1" sheetId="4" r:id="rId4"/>
    <sheet name="табл2 субаб и сторонние" sheetId="5" r:id="rId5"/>
  </sheets>
  <definedNames>
    <definedName name="_xlnm.Print_Area" localSheetId="1">'АЧР+гр вр '!#REF!</definedName>
    <definedName name="_xlnm.Print_Area" localSheetId="3">'сводная табл1'!$B$2:$K$40</definedName>
    <definedName name="_xlnm.Print_Area" localSheetId="4">'табл2 субаб и сторонние'!$C$1:$BW$37</definedName>
  </definedNames>
  <calcPr calcId="152511"/>
  <extLst>
    <ext uri="smNativeData">
      <pm:revision xmlns:pm="smNativeData" day="1624478348" val="960" rev="124" revOS="4" revMin="124" revMax="0"/>
      <pm:docPrefs xmlns:pm="smNativeData" id="1624478348" fixedDigits="0" showNotice="1" showFrameBounds="1" autoChart="1" recalcOnPrint="1" recalcOnCopy="1" finalRounding="1" compatTextArt="1" tab="567" useDefinedPrintRange="1" printArea="currentSheet"/>
      <pm:compatibility xmlns:pm="smNativeData" id="1624478348" overlapCells="1"/>
      <pm:defCurrency xmlns:pm="smNativeData" id="1624478348"/>
    </ext>
  </extLst>
</workbook>
</file>

<file path=xl/calcChain.xml><?xml version="1.0" encoding="utf-8"?>
<calcChain xmlns="http://schemas.openxmlformats.org/spreadsheetml/2006/main">
  <c r="C34" i="4" l="1"/>
  <c r="I12" i="4" l="1"/>
  <c r="W32" i="5"/>
  <c r="V32" i="5"/>
  <c r="U32" i="5"/>
  <c r="AG32" i="5"/>
  <c r="BV32" i="5" l="1"/>
  <c r="BU32" i="5"/>
  <c r="BT32" i="5"/>
  <c r="BS32" i="5"/>
  <c r="BR32" i="5"/>
  <c r="BQ32" i="5"/>
  <c r="BP32" i="5"/>
  <c r="BO32" i="5"/>
  <c r="BN32" i="5"/>
  <c r="BM32" i="5"/>
  <c r="BL32" i="5"/>
  <c r="BK32" i="5"/>
  <c r="BJ32" i="5"/>
  <c r="BI32" i="5"/>
  <c r="BH32" i="5"/>
  <c r="BG32" i="5"/>
  <c r="BF32" i="5"/>
  <c r="BE32" i="5"/>
  <c r="BD32" i="5"/>
  <c r="BC32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F32" i="5"/>
  <c r="AE32" i="5"/>
  <c r="AD32" i="5"/>
  <c r="AC32" i="5"/>
  <c r="AB32" i="5"/>
  <c r="AA32" i="5"/>
  <c r="Z32" i="5"/>
  <c r="Y32" i="5"/>
  <c r="X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BW31" i="5"/>
  <c r="AA34" i="3" s="1"/>
  <c r="K33" i="4" s="1"/>
  <c r="BW30" i="5"/>
  <c r="AA33" i="3" s="1"/>
  <c r="K32" i="4" s="1"/>
  <c r="BW29" i="5"/>
  <c r="AA32" i="3" s="1"/>
  <c r="K31" i="4" s="1"/>
  <c r="BW28" i="5"/>
  <c r="AA31" i="3" s="1"/>
  <c r="K30" i="4" s="1"/>
  <c r="BW27" i="5"/>
  <c r="AA30" i="3" s="1"/>
  <c r="K29" i="4" s="1"/>
  <c r="BW26" i="5"/>
  <c r="AA29" i="3" s="1"/>
  <c r="K28" i="4" s="1"/>
  <c r="BW25" i="5"/>
  <c r="AA28" i="3" s="1"/>
  <c r="K27" i="4" s="1"/>
  <c r="BW24" i="5"/>
  <c r="AA27" i="3" s="1"/>
  <c r="K26" i="4" s="1"/>
  <c r="BW23" i="5"/>
  <c r="AA26" i="3" s="1"/>
  <c r="K25" i="4" s="1"/>
  <c r="BW22" i="5"/>
  <c r="AA25" i="3" s="1"/>
  <c r="K24" i="4" s="1"/>
  <c r="BW21" i="5"/>
  <c r="AA24" i="3" s="1"/>
  <c r="K23" i="4" s="1"/>
  <c r="BW20" i="5"/>
  <c r="AA23" i="3" s="1"/>
  <c r="K22" i="4" s="1"/>
  <c r="BW19" i="5"/>
  <c r="AA22" i="3" s="1"/>
  <c r="K21" i="4" s="1"/>
  <c r="BW18" i="5"/>
  <c r="AA21" i="3" s="1"/>
  <c r="K20" i="4" s="1"/>
  <c r="BW17" i="5"/>
  <c r="AA20" i="3" s="1"/>
  <c r="K19" i="4" s="1"/>
  <c r="BW16" i="5"/>
  <c r="AA19" i="3" s="1"/>
  <c r="K18" i="4" s="1"/>
  <c r="BW15" i="5"/>
  <c r="AA18" i="3" s="1"/>
  <c r="K17" i="4" s="1"/>
  <c r="BW14" i="5"/>
  <c r="AA17" i="3" s="1"/>
  <c r="K16" i="4" s="1"/>
  <c r="BW13" i="5"/>
  <c r="AA16" i="3" s="1"/>
  <c r="K15" i="4" s="1"/>
  <c r="BW12" i="5"/>
  <c r="AA15" i="3" s="1"/>
  <c r="K14" i="4" s="1"/>
  <c r="BW11" i="5"/>
  <c r="AA14" i="3" s="1"/>
  <c r="K13" i="4" s="1"/>
  <c r="BW10" i="5"/>
  <c r="AA13" i="3" s="1"/>
  <c r="K12" i="4" s="1"/>
  <c r="BW9" i="5"/>
  <c r="AA12" i="3" s="1"/>
  <c r="K11" i="4" s="1"/>
  <c r="BW8" i="5"/>
  <c r="AA11" i="3" s="1"/>
  <c r="K10" i="4" s="1"/>
  <c r="E7" i="5"/>
  <c r="F7" i="5" s="1"/>
  <c r="G7" i="5" s="1"/>
  <c r="H7" i="5" s="1"/>
  <c r="I7" i="5" s="1"/>
  <c r="J7" i="5" s="1"/>
  <c r="K7" i="5" s="1"/>
  <c r="L7" i="5" s="1"/>
  <c r="M7" i="5" s="1"/>
  <c r="N7" i="5" s="1"/>
  <c r="O7" i="5" s="1"/>
  <c r="P7" i="5" s="1"/>
  <c r="H34" i="4"/>
  <c r="G34" i="4"/>
  <c r="F34" i="4"/>
  <c r="E34" i="4"/>
  <c r="D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1" i="4"/>
  <c r="I10" i="4"/>
  <c r="W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Z34" i="3"/>
  <c r="J33" i="4" s="1"/>
  <c r="X34" i="3"/>
  <c r="V34" i="3"/>
  <c r="Y34" i="3" s="1"/>
  <c r="Z33" i="3"/>
  <c r="J32" i="4" s="1"/>
  <c r="X33" i="3"/>
  <c r="V33" i="3"/>
  <c r="Z32" i="3"/>
  <c r="J31" i="4" s="1"/>
  <c r="X32" i="3"/>
  <c r="V32" i="3"/>
  <c r="Z31" i="3"/>
  <c r="J30" i="4" s="1"/>
  <c r="X31" i="3"/>
  <c r="V31" i="3"/>
  <c r="Z30" i="3"/>
  <c r="J29" i="4" s="1"/>
  <c r="X30" i="3"/>
  <c r="V30" i="3"/>
  <c r="Z29" i="3"/>
  <c r="J28" i="4" s="1"/>
  <c r="X29" i="3"/>
  <c r="V29" i="3"/>
  <c r="Y29" i="3" s="1"/>
  <c r="Z28" i="3"/>
  <c r="J27" i="4" s="1"/>
  <c r="X28" i="3"/>
  <c r="V28" i="3"/>
  <c r="Z27" i="3"/>
  <c r="J26" i="4" s="1"/>
  <c r="X27" i="3"/>
  <c r="V27" i="3"/>
  <c r="Z26" i="3"/>
  <c r="J25" i="4" s="1"/>
  <c r="X26" i="3"/>
  <c r="V26" i="3"/>
  <c r="Z25" i="3"/>
  <c r="J24" i="4" s="1"/>
  <c r="X25" i="3"/>
  <c r="V25" i="3"/>
  <c r="Z24" i="3"/>
  <c r="J23" i="4" s="1"/>
  <c r="X24" i="3"/>
  <c r="V24" i="3"/>
  <c r="Z23" i="3"/>
  <c r="J22" i="4" s="1"/>
  <c r="X23" i="3"/>
  <c r="V23" i="3"/>
  <c r="Z22" i="3"/>
  <c r="J21" i="4" s="1"/>
  <c r="X22" i="3"/>
  <c r="V22" i="3"/>
  <c r="Z21" i="3"/>
  <c r="J20" i="4" s="1"/>
  <c r="X21" i="3"/>
  <c r="V21" i="3"/>
  <c r="Y21" i="3" s="1"/>
  <c r="Z20" i="3"/>
  <c r="J19" i="4" s="1"/>
  <c r="X20" i="3"/>
  <c r="V20" i="3"/>
  <c r="Z19" i="3"/>
  <c r="J18" i="4" s="1"/>
  <c r="X19" i="3"/>
  <c r="V19" i="3"/>
  <c r="Z18" i="3"/>
  <c r="J17" i="4" s="1"/>
  <c r="X18" i="3"/>
  <c r="V18" i="3"/>
  <c r="Y18" i="3" s="1"/>
  <c r="Z17" i="3"/>
  <c r="J16" i="4" s="1"/>
  <c r="X17" i="3"/>
  <c r="V17" i="3"/>
  <c r="Z16" i="3"/>
  <c r="J15" i="4" s="1"/>
  <c r="X16" i="3"/>
  <c r="V16" i="3"/>
  <c r="Z15" i="3"/>
  <c r="J14" i="4" s="1"/>
  <c r="X15" i="3"/>
  <c r="V15" i="3"/>
  <c r="Z14" i="3"/>
  <c r="J13" i="4" s="1"/>
  <c r="X14" i="3"/>
  <c r="V14" i="3"/>
  <c r="Z13" i="3"/>
  <c r="J12" i="4" s="1"/>
  <c r="X13" i="3"/>
  <c r="V13" i="3"/>
  <c r="Z12" i="3"/>
  <c r="J11" i="4" s="1"/>
  <c r="X12" i="3"/>
  <c r="V12" i="3"/>
  <c r="Z11" i="3"/>
  <c r="J10" i="4" s="1"/>
  <c r="X11" i="3"/>
  <c r="V11" i="3"/>
  <c r="C10" i="3"/>
  <c r="D10" i="3" s="1"/>
  <c r="E10" i="3" s="1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Q7" i="5" l="1"/>
  <c r="R7" i="5" s="1"/>
  <c r="S7" i="5" s="1"/>
  <c r="T7" i="5" s="1"/>
  <c r="Y7" i="5" s="1"/>
  <c r="Z7" i="5" s="1"/>
  <c r="AA7" i="5" s="1"/>
  <c r="AB7" i="5" s="1"/>
  <c r="AC7" i="5" s="1"/>
  <c r="AD7" i="5" s="1"/>
  <c r="AE7" i="5" s="1"/>
  <c r="AF7" i="5" s="1"/>
  <c r="Y16" i="3"/>
  <c r="AB16" i="3" s="1"/>
  <c r="Y24" i="3"/>
  <c r="Y19" i="3"/>
  <c r="AB19" i="3" s="1"/>
  <c r="Y14" i="3"/>
  <c r="AB14" i="3" s="1"/>
  <c r="Y22" i="3"/>
  <c r="AB22" i="3" s="1"/>
  <c r="Y30" i="3"/>
  <c r="AB30" i="3" s="1"/>
  <c r="Y17" i="3"/>
  <c r="AB17" i="3" s="1"/>
  <c r="Y25" i="3"/>
  <c r="AB25" i="3" s="1"/>
  <c r="Y33" i="3"/>
  <c r="AB33" i="3" s="1"/>
  <c r="Y32" i="3"/>
  <c r="AB32" i="3" s="1"/>
  <c r="Y12" i="3"/>
  <c r="AB12" i="3" s="1"/>
  <c r="Y15" i="3"/>
  <c r="AB15" i="3" s="1"/>
  <c r="Y13" i="3"/>
  <c r="AB13" i="3" s="1"/>
  <c r="Y20" i="3"/>
  <c r="AB20" i="3" s="1"/>
  <c r="Y27" i="3"/>
  <c r="AB27" i="3" s="1"/>
  <c r="X35" i="3"/>
  <c r="Y23" i="3"/>
  <c r="AB23" i="3" s="1"/>
  <c r="Y28" i="3"/>
  <c r="AB28" i="3" s="1"/>
  <c r="Y26" i="3"/>
  <c r="AB26" i="3" s="1"/>
  <c r="Y31" i="3"/>
  <c r="AB31" i="3" s="1"/>
  <c r="V35" i="3"/>
  <c r="BW32" i="5"/>
  <c r="AB24" i="3"/>
  <c r="AB29" i="3"/>
  <c r="AB34" i="3"/>
  <c r="AB18" i="3"/>
  <c r="AB21" i="3"/>
  <c r="I34" i="4"/>
  <c r="Y11" i="3"/>
  <c r="Z35" i="3"/>
  <c r="J34" i="4" s="1"/>
  <c r="AA35" i="3"/>
  <c r="K34" i="4" s="1"/>
  <c r="AG7" i="5" l="1"/>
  <c r="AH7" i="5" s="1"/>
  <c r="AI7" i="5" s="1"/>
  <c r="AJ7" i="5" s="1"/>
  <c r="AK7" i="5" s="1"/>
  <c r="AL7" i="5" s="1"/>
  <c r="AM7" i="5" s="1"/>
  <c r="AN7" i="5" s="1"/>
  <c r="AO7" i="5" s="1"/>
  <c r="AP7" i="5" s="1"/>
  <c r="AQ7" i="5" s="1"/>
  <c r="AR7" i="5" s="1"/>
  <c r="AS7" i="5" s="1"/>
  <c r="AT7" i="5" s="1"/>
  <c r="AU7" i="5" s="1"/>
  <c r="AV7" i="5" s="1"/>
  <c r="AW7" i="5" s="1"/>
  <c r="AX7" i="5" s="1"/>
  <c r="AY7" i="5" s="1"/>
  <c r="AZ7" i="5" s="1"/>
  <c r="BA7" i="5" s="1"/>
  <c r="BB7" i="5" s="1"/>
  <c r="BC7" i="5" s="1"/>
  <c r="BD7" i="5" s="1"/>
  <c r="BE7" i="5" s="1"/>
  <c r="BF7" i="5" s="1"/>
  <c r="BG7" i="5" s="1"/>
  <c r="BH7" i="5" s="1"/>
  <c r="BI7" i="5" s="1"/>
  <c r="BJ7" i="5" s="1"/>
  <c r="BK7" i="5" s="1"/>
  <c r="BL7" i="5" s="1"/>
  <c r="BM7" i="5" s="1"/>
  <c r="BN7" i="5" s="1"/>
  <c r="BO7" i="5" s="1"/>
  <c r="BP7" i="5" s="1"/>
  <c r="BQ7" i="5" s="1"/>
  <c r="BR7" i="5" s="1"/>
  <c r="BS7" i="5" s="1"/>
  <c r="BT7" i="5" s="1"/>
  <c r="BU7" i="5" s="1"/>
  <c r="BV7" i="5" s="1"/>
  <c r="BW7" i="5" s="1"/>
  <c r="Y35" i="3"/>
  <c r="AB11" i="3"/>
  <c r="AB35" i="3" s="1"/>
</calcChain>
</file>

<file path=xl/sharedStrings.xml><?xml version="1.0" encoding="utf-8"?>
<sst xmlns="http://schemas.openxmlformats.org/spreadsheetml/2006/main" count="393" uniqueCount="287">
  <si>
    <t>Таблица нагрузок вводов потребительских подстанций  110-35 кВ</t>
  </si>
  <si>
    <t>Наименование: ЗАО "Транссетьком-Волга"</t>
  </si>
  <si>
    <t>№ договора: 388-юр от 02.03.2016 г.</t>
  </si>
  <si>
    <t>Наименование подстанции,             класс напряжения</t>
  </si>
  <si>
    <t>Наименование, класс напряжения трансформатора, линии 35-110 кВ</t>
  </si>
  <si>
    <t>Наименование,                               класс напряжения трансформатора, линии 35-110 кВ</t>
  </si>
  <si>
    <t xml:space="preserve">Пропускная способность ЛЭП (при температуре +25оС) или номинальный ток обмоток трансформатора, А </t>
  </si>
  <si>
    <t>Положение РПН(ПБВ)</t>
  </si>
  <si>
    <t>Наименование присоединения,                трансформатора или ЛЭП</t>
  </si>
  <si>
    <t>4 ч.</t>
  </si>
  <si>
    <t>10 ч.</t>
  </si>
  <si>
    <t>21 ч.</t>
  </si>
  <si>
    <t>I /А/</t>
  </si>
  <si>
    <t>U /кВ/</t>
  </si>
  <si>
    <t>P /кВт/</t>
  </si>
  <si>
    <t>Q /кВар/</t>
  </si>
  <si>
    <t>S, МВА</t>
  </si>
  <si>
    <t>tgф</t>
  </si>
  <si>
    <t>Игумновская ТЭЦ 110/35/6</t>
  </si>
  <si>
    <t>ЛЭП "Игумновская"</t>
  </si>
  <si>
    <t>110 кВ</t>
  </si>
  <si>
    <t>ввод 110 кВ</t>
  </si>
  <si>
    <t>ввод 6 кВ</t>
  </si>
  <si>
    <t>ЛЭП "Южная"</t>
  </si>
  <si>
    <t>ЛЭП №115</t>
  </si>
  <si>
    <t>ЛЭП №116</t>
  </si>
  <si>
    <t>ЛЭП №139</t>
  </si>
  <si>
    <t>п/ст Оргстекло 110/6</t>
  </si>
  <si>
    <t>Т-1 ТДНГ-15/110/6</t>
  </si>
  <si>
    <t>Т-2 ТДН-15/110/6</t>
  </si>
  <si>
    <t>п/ст Ворошиловская                    110/6</t>
  </si>
  <si>
    <t>Т-1 ТРДН-25/110/6</t>
  </si>
  <si>
    <t>Т-2 ТРДН-25/110/6</t>
  </si>
  <si>
    <t>Примечание: заполнять при наличии подстанции 35-110 кВ на балансе потребителя</t>
  </si>
  <si>
    <r>
      <t>№ договора</t>
    </r>
    <r>
      <rPr>
        <b/>
        <sz val="12"/>
        <rFont val="Times New Roman"/>
        <family val="1"/>
        <charset val="204"/>
      </rPr>
      <t>: 388-юр от 02.03.2016 г.</t>
    </r>
  </si>
  <si>
    <t>Нагрузка линий ,  МВт</t>
  </si>
  <si>
    <t>Время отключения  мин.</t>
  </si>
  <si>
    <t>1 ч.</t>
  </si>
  <si>
    <t>2 ч.</t>
  </si>
  <si>
    <t>3 ч.</t>
  </si>
  <si>
    <t>5 ч.</t>
  </si>
  <si>
    <t>6 ч.</t>
  </si>
  <si>
    <t>7 ч.</t>
  </si>
  <si>
    <t>8 ч.</t>
  </si>
  <si>
    <t>9 ч.</t>
  </si>
  <si>
    <t>11 ч.</t>
  </si>
  <si>
    <t>12 ч.</t>
  </si>
  <si>
    <t>13 ч.</t>
  </si>
  <si>
    <t>14 ч.</t>
  </si>
  <si>
    <t>15 ч.</t>
  </si>
  <si>
    <t>16 ч.</t>
  </si>
  <si>
    <t>17 ч.</t>
  </si>
  <si>
    <t>18 ч.</t>
  </si>
  <si>
    <t>19 ч.</t>
  </si>
  <si>
    <t>20 ч.</t>
  </si>
  <si>
    <t>22 ч.</t>
  </si>
  <si>
    <t>23 ч.</t>
  </si>
  <si>
    <t>24 ч.</t>
  </si>
  <si>
    <t>Игумновская ТЭЦ</t>
  </si>
  <si>
    <t>ОП</t>
  </si>
  <si>
    <t>НИИП-3</t>
  </si>
  <si>
    <t>ГПП-2 "Ворошиловская"</t>
  </si>
  <si>
    <t>Уставка срабатывания АЧР</t>
  </si>
  <si>
    <t>Место установки</t>
  </si>
  <si>
    <t>Номера подключенных к АЧР линий, трансформаторов</t>
  </si>
  <si>
    <t>Нагрузка линий,  МВт</t>
  </si>
  <si>
    <t>частота, Гц</t>
  </si>
  <si>
    <t>время, сек.</t>
  </si>
  <si>
    <t>8Ш,22Ш</t>
  </si>
  <si>
    <t>43Ш</t>
  </si>
  <si>
    <t xml:space="preserve">П/ст 52 </t>
  </si>
  <si>
    <t>СМ-2</t>
  </si>
  <si>
    <t xml:space="preserve">П/ст 1 </t>
  </si>
  <si>
    <t>Трансформаторы Т-3, Т-4</t>
  </si>
  <si>
    <t xml:space="preserve">П/ст 12 </t>
  </si>
  <si>
    <t>синхронные и асинхронные двигатели</t>
  </si>
  <si>
    <t>ГПП-2 п/ст Ворошиловская</t>
  </si>
  <si>
    <t>ввод Т-2</t>
  </si>
  <si>
    <t>п/ст Ока</t>
  </si>
  <si>
    <t>ЛЭП-186</t>
  </si>
  <si>
    <t>ГПП-1 Оргстекло (от п/ст Ока ЛЭП-186)</t>
  </si>
  <si>
    <t xml:space="preserve">П/ст 14 </t>
  </si>
  <si>
    <t>3 синхронных двигателя</t>
  </si>
  <si>
    <t>ГПП-1 п/ст Оргстекло</t>
  </si>
  <si>
    <t>Ведомость учета замеров нагрузки по точкам приема электрической энергии (мощности), МВт (Мвар)</t>
  </si>
  <si>
    <t>Часы</t>
  </si>
  <si>
    <t>пс ГПП-2                                        фид. № Т1 АЭ</t>
  </si>
  <si>
    <t>пс ГПП-2                                        фид. № Т1 РЭ</t>
  </si>
  <si>
    <t>пс ГПП-2                                        фид. № Т2 АЭ</t>
  </si>
  <si>
    <t>пс ГПП-2                                        фид. № Т2 РЭ</t>
  </si>
  <si>
    <t>пс ГПП-1                                        фид. № Т1 АЭ</t>
  </si>
  <si>
    <t>пс ГПП-1                                        фид. № Т1 РЭ</t>
  </si>
  <si>
    <t>пс ГПП-1                                        фид. № Т2 АЭ</t>
  </si>
  <si>
    <t>пс ГПП-1                                        фид. № Т2 РЭ</t>
  </si>
  <si>
    <t>пс ГПП-1                                        фид. № ТСН АЭ</t>
  </si>
  <si>
    <t>пс ГПП-1                                        фид. № ТСН РЭ</t>
  </si>
  <si>
    <t>Игумновская ТЭЦ                                      ЛЭП "Игумновская" АЭ</t>
  </si>
  <si>
    <t>Игумновская ТЭЦ                                      ЛЭП "Игумновская" РЭ</t>
  </si>
  <si>
    <t>Игумновская ТЭЦ                                      ЛЭП "Южная" АЭ</t>
  </si>
  <si>
    <t>Игумновская ТЭЦ                                      ЛЭП "Южная" РЭ</t>
  </si>
  <si>
    <t>Игумновская ТЭЦ                                      ЛЭП № 139 АЭ</t>
  </si>
  <si>
    <t>Игумновская ТЭЦ                                      ЛЭП № 139 РЭ</t>
  </si>
  <si>
    <t>Игумновская ТЭЦ                                      ЛЭП № 116 АЭ</t>
  </si>
  <si>
    <t>Игумновская ТЭЦ                                      ЛЭП № 116 РЭ</t>
  </si>
  <si>
    <t>Игумновская ТЭЦ                                      ЛЭП № 115 АЭ</t>
  </si>
  <si>
    <t>Игумновская ТЭЦ                                      ЛЭП № 115 РЭ</t>
  </si>
  <si>
    <t>итого</t>
  </si>
  <si>
    <t>Итого, с учетом сторонних, АЭ</t>
  </si>
  <si>
    <t>Суммарная РЭ, Мвар</t>
  </si>
  <si>
    <t xml:space="preserve">Сторонние </t>
  </si>
  <si>
    <t>Всего по договору без сторонних потребителей                                   (24-26)</t>
  </si>
  <si>
    <r>
      <t xml:space="preserve">по напряжению </t>
    </r>
    <r>
      <rPr>
        <b/>
        <sz val="10"/>
        <rFont val="Times New Roman"/>
        <family val="1"/>
        <charset val="204"/>
      </rPr>
      <t>ВН</t>
    </r>
  </si>
  <si>
    <r>
      <t xml:space="preserve">по напряжению </t>
    </r>
    <r>
      <rPr>
        <b/>
        <sz val="10"/>
        <rFont val="Times New Roman"/>
        <family val="1"/>
        <charset val="204"/>
      </rPr>
      <t>СН1</t>
    </r>
  </si>
  <si>
    <r>
      <t xml:space="preserve">по напряжению </t>
    </r>
    <r>
      <rPr>
        <b/>
        <sz val="10"/>
        <rFont val="Times New Roman"/>
        <family val="1"/>
        <charset val="204"/>
      </rPr>
      <t>СН2</t>
    </r>
  </si>
  <si>
    <t>(сумма</t>
  </si>
  <si>
    <t>колонок</t>
  </si>
  <si>
    <t>(21+22+23)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</si>
  <si>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</si>
  <si>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</si>
  <si>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</si>
  <si>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</si>
  <si>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</si>
  <si>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</si>
  <si>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</si>
  <si>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</si>
  <si>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</si>
  <si>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</si>
  <si>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</si>
  <si>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</si>
  <si>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</si>
  <si>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</si>
  <si>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</si>
  <si>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</si>
  <si>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</si>
  <si>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</si>
  <si>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</si>
  <si>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</si>
  <si>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</si>
  <si>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</si>
  <si>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</si>
  <si>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</si>
  <si>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</t>
  </si>
  <si>
    <t xml:space="preserve">    Сводная  таблица  нагрузок                             </t>
  </si>
  <si>
    <t xml:space="preserve">Наименование:                ЗАО "Транссетьком-Волга"                                                                                                                                </t>
  </si>
  <si>
    <t>№ договора:  388-юр от 02.03.2016 г.</t>
  </si>
  <si>
    <t>Потребитель (абонент), МВт</t>
  </si>
  <si>
    <t>Субабоненты                                              по тарифным группам, МВт</t>
  </si>
  <si>
    <t>Всего по договору,   без сторонних, МВт</t>
  </si>
  <si>
    <t>Сторонние потребители, МВт</t>
  </si>
  <si>
    <t>Производ-ственная</t>
  </si>
  <si>
    <t>Непроиз-водственная</t>
  </si>
  <si>
    <t xml:space="preserve">Двухста-вочные </t>
  </si>
  <si>
    <t>Прочие односта вочные</t>
  </si>
  <si>
    <t>Бюд-жетные</t>
  </si>
  <si>
    <t>Население и мед.пункты</t>
  </si>
  <si>
    <t>Актив. Мощность</t>
  </si>
  <si>
    <t>Реакт. Мощность</t>
  </si>
  <si>
    <t>МВт</t>
  </si>
  <si>
    <t>МВар</t>
  </si>
  <si>
    <t>7=1+2+3+4+5+6</t>
  </si>
  <si>
    <t>Всего за сутки</t>
  </si>
  <si>
    <t>Примечание о нехарактерности нагрузок в режимный день:</t>
  </si>
  <si>
    <t>Сводная  таблица  нагрузок  субабонентов и сторонних потребителей</t>
  </si>
  <si>
    <t xml:space="preserve">Наименование:    ЗАО "Транссетьком-Волга"                                                                                                                                            </t>
  </si>
  <si>
    <t>Cторонние потребители, МВт</t>
  </si>
  <si>
    <t>CСО, МВт</t>
  </si>
  <si>
    <t>Итого сторонние,  МВт</t>
  </si>
  <si>
    <t>ОАО "Акрилат"(Сибур-Нефтехим), ГПП-2</t>
  </si>
  <si>
    <t>ООО "Тосол-Синтез", ГПП-2</t>
  </si>
  <si>
    <t>ЗАО "Экструдер", ГПП-2</t>
  </si>
  <si>
    <t>ЗАО НПО "Полет", ПС-2</t>
  </si>
  <si>
    <t>ООО "Экопол", ПС-3</t>
  </si>
  <si>
    <t>ЗАО "Мега-такт", ПС-8</t>
  </si>
  <si>
    <t>ООО "Акридис", ПС-10</t>
  </si>
  <si>
    <t>ЗАО "Оргсинтез-Ока",                               ПС-13, 36</t>
  </si>
  <si>
    <t>ТОО "НОРТА", ПС-22</t>
  </si>
  <si>
    <t>ФГУП "НИИП", ГПП-1</t>
  </si>
  <si>
    <t>Учреждение УЗ-62/9,                                            ПС-32</t>
  </si>
  <si>
    <t>ООО "ПрофСоюз", ПС-23</t>
  </si>
  <si>
    <t>ООО "РУСНЕФТЕХИМ",                               ПС-23</t>
  </si>
  <si>
    <t>ООО "Завод ПКС", ПС-3</t>
  </si>
  <si>
    <t>ООО "ДПХИ-НН", ПС-3</t>
  </si>
  <si>
    <t>ООО "Химэкспо", ПС-3</t>
  </si>
  <si>
    <t>ООО "ППИ", ПС-3</t>
  </si>
  <si>
    <t>ООО "Евроком",    ПС-3</t>
  </si>
  <si>
    <t>ИП "Мальцева О. В., ПС-2,   ПС-22</t>
  </si>
  <si>
    <t>ООО "Синтез ОКА"</t>
  </si>
  <si>
    <t>ООО "Тосол-Синтез"</t>
  </si>
  <si>
    <t>ОАО "Дзержинск-химмаш"</t>
  </si>
  <si>
    <t xml:space="preserve">ООО "Компаунд"                                              </t>
  </si>
  <si>
    <t>ООО "ОргсинтезПроЛаб"</t>
  </si>
  <si>
    <t>ОАО "Химмаш"</t>
  </si>
  <si>
    <t>ОАО "МРСК Центра и Приволжья"</t>
  </si>
  <si>
    <t>ООО "Эл-Транс"</t>
  </si>
  <si>
    <t>ООО "Синтез Сервис 1"</t>
  </si>
  <si>
    <t xml:space="preserve"> ф.17Ц, 35 кВ</t>
  </si>
  <si>
    <t>ф.11Ш, 6 кВ</t>
  </si>
  <si>
    <t>ф.40Ш, 6 кВ</t>
  </si>
  <si>
    <t xml:space="preserve"> ф.18Ц, 35 кВ</t>
  </si>
  <si>
    <t>ф.9Ш, 6 кВ</t>
  </si>
  <si>
    <t>ф.6Ш, 6 кВ</t>
  </si>
  <si>
    <t>ф.47Ш, 6 кВ</t>
  </si>
  <si>
    <t>ф.48Ш, 6 кВ</t>
  </si>
  <si>
    <t xml:space="preserve"> ф.50Ш, 6 кВ</t>
  </si>
  <si>
    <t>ф.21Ш, 6 кВ</t>
  </si>
  <si>
    <t>ф.14Ш, 6 кВ</t>
  </si>
  <si>
    <t>ГРУ - 6кВ, 46Ш</t>
  </si>
  <si>
    <t>ГРУ - 6кВ, 5Ш</t>
  </si>
  <si>
    <t xml:space="preserve"> ГРУ - 6кВ, 10Ш</t>
  </si>
  <si>
    <t xml:space="preserve"> ГРУ - 6кВ, 2Ш</t>
  </si>
  <si>
    <t>ГРУ 6кВ, 15Ш</t>
  </si>
  <si>
    <t>ГРУ - 6кВ, 41Ш</t>
  </si>
  <si>
    <t>ГРУ - 6кВ, 20Ш</t>
  </si>
  <si>
    <t>ГРУ - 6кВ, 17Ш</t>
  </si>
  <si>
    <t>ПЭН 7 (23Ш)</t>
  </si>
  <si>
    <t>яч. 5, БЭС - 110кВ</t>
  </si>
  <si>
    <t>яч. 12, БЭС - 110кВ</t>
  </si>
  <si>
    <t>ОРУ-110кВ, ввод  ЛЭП 139</t>
  </si>
  <si>
    <t>ОРУ-110кВ, ввод  ЛЭП Южная</t>
  </si>
  <si>
    <t>ОРУ-110кВ, ввод  ЛЭП 116</t>
  </si>
  <si>
    <t>ф.1Ц, 35 кВ</t>
  </si>
  <si>
    <t xml:space="preserve"> ф.2Ц, 35 кВ</t>
  </si>
  <si>
    <t xml:space="preserve"> ф.4Ц, 35 кВ</t>
  </si>
  <si>
    <t>ф.5Ц, 35 кВ</t>
  </si>
  <si>
    <t>ф.6Ц, 35 кВ</t>
  </si>
  <si>
    <t xml:space="preserve"> ф.7Ц, 35 кВ</t>
  </si>
  <si>
    <t>ф.8Ц, 35 кВ</t>
  </si>
  <si>
    <t>ф.11Ц, 35 кВ</t>
  </si>
  <si>
    <t>ф.12Ц, 35 кВ</t>
  </si>
  <si>
    <t>ф.15Ц, 35 кВ</t>
  </si>
  <si>
    <t>ф.16Ц, 35 кВ</t>
  </si>
  <si>
    <t>ф.18Ш, 6 кВ</t>
  </si>
  <si>
    <t>ф.12Ш, 6 кВ</t>
  </si>
  <si>
    <t>ф.10Ц, 35 кВ</t>
  </si>
  <si>
    <t>ф.14Ц, 35 кВ</t>
  </si>
  <si>
    <t>ф.25Ш, 6 кВ</t>
  </si>
  <si>
    <t>Электропотребление за месяц</t>
  </si>
  <si>
    <t xml:space="preserve"> </t>
  </si>
  <si>
    <t>2. Расстановка автоматов частотной разгрузки АЧР и ЧАПВ на период 2021/2022гг</t>
  </si>
  <si>
    <t>ООО  "Газомоторное топливо", ПС-41</t>
  </si>
  <si>
    <t>ООО "Антавел груп", ПС-10</t>
  </si>
  <si>
    <t>ООО "Эко-пласт",  ПС-12</t>
  </si>
  <si>
    <t>ООО "Корунд систем", ГПП-1</t>
  </si>
  <si>
    <t>Астафьев С. А., ПС-51</t>
  </si>
  <si>
    <t xml:space="preserve">АО "ДОС", ГПП-2, </t>
  </si>
  <si>
    <t>Всего потребление электроэнергии           за контрольный замер, тыс.кВт ч</t>
  </si>
  <si>
    <t>ООО "Астат", ПС-3,ГПП-2</t>
  </si>
  <si>
    <t>ФГУП "ГЭС-Экотенологии" ПС8</t>
  </si>
  <si>
    <t>ООО "ЭЛСК-НН" ПС3</t>
  </si>
  <si>
    <t>ООО "Альфа" ПС 36</t>
  </si>
  <si>
    <t>фид.УЗ 62/9-1; фид.УЗ 62/9-2;</t>
  </si>
  <si>
    <t>ф.В2-40 яч.6; ф. В3-40 яч.29</t>
  </si>
  <si>
    <t>ф.44Т1 яч.5;ф.44Т2 яч.44;ф.54Т1 яч.21;ф.54Т2 яч.42; ф.33Т1; ф.34Т1; ф.35Т1 яч.31;ф.33Т2; ф.3 4Т2; ф.35Т2 яч.20;</t>
  </si>
  <si>
    <t>ф. "9Т1" яч.7; ф. "9Т2" яч.8; ф. "49Т1" яч.11; ф. "49Т2" яч.4;</t>
  </si>
  <si>
    <t xml:space="preserve">ф. 175-1; ф. 175-2; ф. 175-3; ф. 175-4;  ф. 175-5; ф. 175-6; ф. 175-осв.   </t>
  </si>
  <si>
    <t>ф. 25Т1 яч. 16; ф. 25Т2 яч. 32;</t>
  </si>
  <si>
    <t>ф.2Ш; ф.5Ш; ф.10Ш; ф.15Ш; ф.11Ш; ф.17Ш; ф.20Ш; ф.23Ш; ф.40Ш; ф.41Ш; ф.46Ш;</t>
  </si>
  <si>
    <t>Учреждение УЗ-62/9</t>
  </si>
  <si>
    <t>ЗАО "Экструдер"</t>
  </si>
  <si>
    <t>ЗАО "Мега-такт"</t>
  </si>
  <si>
    <t>ООО "Акридис"</t>
  </si>
  <si>
    <t>ООО "ММА"</t>
  </si>
  <si>
    <t>ООО "Синтез-Ока"</t>
  </si>
  <si>
    <t>ПС-32</t>
  </si>
  <si>
    <t>Таблица нагрузок линий, участвующих в графике временного отключения потребления.</t>
  </si>
  <si>
    <t>1. График временного отключения потребления электрической энергии на период 2021/2022г.г.</t>
  </si>
  <si>
    <t>2022 г</t>
  </si>
  <si>
    <t>График временного отключения потребления электрической энергии на период 2021/2022г.г.</t>
  </si>
  <si>
    <t>№ п/п</t>
  </si>
  <si>
    <t xml:space="preserve">Потребитель                </t>
  </si>
  <si>
    <t xml:space="preserve">Наименование подстанции      </t>
  </si>
  <si>
    <t xml:space="preserve">Наименование фидера  </t>
  </si>
  <si>
    <t>Способ ввода  графиков</t>
  </si>
  <si>
    <t>ПС-8</t>
  </si>
  <si>
    <t>ПС-10</t>
  </si>
  <si>
    <t>ГРУ-6 кВ</t>
  </si>
  <si>
    <t>4ч.</t>
  </si>
  <si>
    <t>10ч.</t>
  </si>
  <si>
    <t>Дата 15.06.2022 г</t>
  </si>
  <si>
    <t>04-00 ч.</t>
  </si>
  <si>
    <t>10-00ч.</t>
  </si>
  <si>
    <t>21-00 ч.</t>
  </si>
  <si>
    <t>Дата: 15.06.2022г</t>
  </si>
  <si>
    <t>ФНПЦ "ННИИРТ", ГПП-1  ПАО "НИТЕЛ"</t>
  </si>
  <si>
    <t>Дата:15.06.2022г</t>
  </si>
  <si>
    <t>Главный инженер ЗАО "Транссетьком-Волга"    Измайлов И.Х       тел. +7(920) 026-66-52</t>
  </si>
  <si>
    <t>7,146,7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</si>
</sst>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[$-F400]h:mm:ss\ AM/PM"/>
    <numFmt numFmtId="165" formatCode="0.000"/>
    <numFmt numFmtId="166" formatCode="0.0"/>
    <numFmt numFmtId="167" formatCode="0.0000"/>
    <numFmt numFmtId="168" formatCode="0.00000"/>
    <numFmt numFmtId="169" formatCode="0.000000"/>
  </numFmts>
  <fonts count="35" x14ac:knownFonts="1">
    <font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u/>
      <sz val="12"/>
      <color rgb="FF000000"/>
      <name val="Times New Roman"/>
      <family val="1"/>
      <charset val="204"/>
    </font>
    <font>
      <sz val="10"/>
      <color rgb="FF000000"/>
      <name val="Arial Cyr"/>
      <family val="2"/>
      <charset val="204"/>
    </font>
    <font>
      <b/>
      <sz val="12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Arial Cyr"/>
      <family val="2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28" fillId="0" borderId="0" applyFont="0" applyFill="0" applyBorder="0" applyAlignment="0" applyProtection="0"/>
  </cellStyleXfs>
  <cellXfs count="350">
    <xf numFmtId="0" fontId="0" fillId="0" borderId="0" xfId="0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center"/>
    </xf>
    <xf numFmtId="0" fontId="6" fillId="0" borderId="6" xfId="0" applyFont="1" applyBorder="1" applyAlignment="1">
      <alignment horizontal="justify" vertical="top" wrapText="1"/>
    </xf>
    <xf numFmtId="49" fontId="6" fillId="0" borderId="6" xfId="0" applyNumberFormat="1" applyFont="1" applyBorder="1" applyAlignment="1">
      <alignment horizontal="justify" vertical="top" wrapText="1"/>
    </xf>
    <xf numFmtId="0" fontId="9" fillId="0" borderId="7" xfId="0" applyFont="1" applyBorder="1" applyAlignment="1">
      <alignment horizontal="center" vertical="top" wrapText="1"/>
    </xf>
    <xf numFmtId="0" fontId="0" fillId="0" borderId="11" xfId="0" applyBorder="1"/>
    <xf numFmtId="0" fontId="1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168" fontId="3" fillId="0" borderId="12" xfId="0" applyNumberFormat="1" applyFont="1" applyBorder="1" applyAlignment="1">
      <alignment horizontal="justify" vertical="top" wrapText="1"/>
    </xf>
    <xf numFmtId="168" fontId="9" fillId="0" borderId="1" xfId="0" applyNumberFormat="1" applyFont="1" applyBorder="1" applyAlignment="1">
      <alignment horizontal="justify" vertical="top" wrapText="1"/>
    </xf>
    <xf numFmtId="168" fontId="9" fillId="0" borderId="12" xfId="0" applyNumberFormat="1" applyFont="1" applyBorder="1" applyAlignment="1">
      <alignment horizontal="justify" vertical="top" wrapText="1"/>
    </xf>
    <xf numFmtId="165" fontId="3" fillId="0" borderId="1" xfId="0" applyNumberFormat="1" applyFont="1" applyBorder="1" applyAlignment="1">
      <alignment horizontal="justify" vertical="top" wrapText="1"/>
    </xf>
    <xf numFmtId="0" fontId="32" fillId="0" borderId="91" xfId="0" applyFont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vertical="top" wrapText="1"/>
    </xf>
    <xf numFmtId="168" fontId="3" fillId="0" borderId="1" xfId="0" applyNumberFormat="1" applyFont="1" applyBorder="1" applyAlignment="1">
      <alignment horizontal="justify" vertical="top" wrapText="1"/>
    </xf>
    <xf numFmtId="2" fontId="26" fillId="0" borderId="12" xfId="0" applyNumberFormat="1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2" fontId="23" fillId="0" borderId="15" xfId="0" applyNumberFormat="1" applyFont="1" applyFill="1" applyBorder="1" applyAlignment="1">
      <alignment horizontal="center" vertical="center" wrapText="1"/>
    </xf>
    <xf numFmtId="166" fontId="27" fillId="0" borderId="45" xfId="0" applyNumberFormat="1" applyFont="1" applyFill="1" applyBorder="1" applyAlignment="1">
      <alignment horizontal="center" vertical="center" wrapText="1"/>
    </xf>
    <xf numFmtId="2" fontId="27" fillId="0" borderId="46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166" fontId="27" fillId="0" borderId="25" xfId="0" applyNumberFormat="1" applyFont="1" applyFill="1" applyBorder="1" applyAlignment="1">
      <alignment horizontal="center" vertical="center" wrapText="1"/>
    </xf>
    <xf numFmtId="166" fontId="27" fillId="0" borderId="41" xfId="0" applyNumberFormat="1" applyFont="1" applyFill="1" applyBorder="1" applyAlignment="1">
      <alignment horizontal="center" vertical="center" wrapText="1"/>
    </xf>
    <xf numFmtId="2" fontId="27" fillId="0" borderId="2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7" xfId="0" applyFill="1" applyBorder="1" applyAlignment="1">
      <alignment horizontal="center" vertical="top" wrapText="1"/>
    </xf>
    <xf numFmtId="0" fontId="0" fillId="0" borderId="6" xfId="0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6" fillId="0" borderId="6" xfId="0" applyNumberFormat="1" applyFont="1" applyFill="1" applyBorder="1" applyAlignment="1">
      <alignment vertical="top" wrapText="1"/>
    </xf>
    <xf numFmtId="168" fontId="3" fillId="0" borderId="12" xfId="0" applyNumberFormat="1" applyFont="1" applyFill="1" applyBorder="1" applyAlignment="1">
      <alignment vertical="top" wrapText="1"/>
    </xf>
    <xf numFmtId="49" fontId="6" fillId="0" borderId="6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168" fontId="5" fillId="0" borderId="23" xfId="0" applyNumberFormat="1" applyFont="1" applyFill="1" applyBorder="1" applyAlignment="1">
      <alignment vertical="top" wrapText="1"/>
    </xf>
    <xf numFmtId="168" fontId="5" fillId="0" borderId="1" xfId="0" applyNumberFormat="1" applyFont="1" applyFill="1" applyBorder="1" applyAlignment="1">
      <alignment vertical="top" wrapText="1"/>
    </xf>
    <xf numFmtId="0" fontId="4" fillId="0" borderId="4" xfId="0" applyFont="1" applyFill="1" applyBorder="1"/>
    <xf numFmtId="0" fontId="0" fillId="0" borderId="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167" fontId="24" fillId="0" borderId="1" xfId="0" applyNumberFormat="1" applyFont="1" applyFill="1" applyBorder="1"/>
    <xf numFmtId="0" fontId="0" fillId="0" borderId="0" xfId="0"/>
    <xf numFmtId="0" fontId="0" fillId="0" borderId="17" xfId="0" applyFill="1" applyBorder="1" applyAlignment="1">
      <alignment horizontal="left" vertical="top"/>
    </xf>
    <xf numFmtId="0" fontId="2" fillId="0" borderId="18" xfId="0" applyFont="1" applyFill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justify" vertical="top" wrapText="1"/>
    </xf>
    <xf numFmtId="0" fontId="0" fillId="0" borderId="0" xfId="0" applyFont="1"/>
    <xf numFmtId="0" fontId="5" fillId="0" borderId="106" xfId="0" applyFont="1" applyBorder="1" applyAlignment="1">
      <alignment horizontal="left"/>
    </xf>
    <xf numFmtId="0" fontId="24" fillId="0" borderId="0" xfId="0" applyFont="1" applyBorder="1" applyAlignment="1">
      <alignment wrapText="1"/>
    </xf>
    <xf numFmtId="0" fontId="0" fillId="0" borderId="0" xfId="0" applyFont="1" applyBorder="1"/>
    <xf numFmtId="0" fontId="0" fillId="0" borderId="33" xfId="0" applyFont="1" applyBorder="1"/>
    <xf numFmtId="0" fontId="6" fillId="0" borderId="8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2" fontId="27" fillId="0" borderId="1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165" fontId="27" fillId="0" borderId="45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Fill="1" applyBorder="1" applyAlignment="1">
      <alignment horizontal="center" vertical="center" wrapText="1"/>
    </xf>
    <xf numFmtId="165" fontId="26" fillId="0" borderId="6" xfId="0" applyNumberFormat="1" applyFont="1" applyFill="1" applyBorder="1" applyAlignment="1">
      <alignment horizontal="center" vertical="center" wrapText="1"/>
    </xf>
    <xf numFmtId="165" fontId="23" fillId="0" borderId="9" xfId="0" applyNumberFormat="1" applyFont="1" applyFill="1" applyBorder="1" applyAlignment="1">
      <alignment horizontal="center" vertical="center" wrapText="1"/>
    </xf>
    <xf numFmtId="165" fontId="27" fillId="0" borderId="44" xfId="0" applyNumberFormat="1" applyFont="1" applyFill="1" applyBorder="1" applyAlignment="1">
      <alignment horizontal="center" vertical="center" wrapText="1"/>
    </xf>
    <xf numFmtId="165" fontId="27" fillId="0" borderId="6" xfId="0" applyNumberFormat="1" applyFont="1" applyFill="1" applyBorder="1" applyAlignment="1">
      <alignment horizontal="center" vertical="center" wrapText="1"/>
    </xf>
    <xf numFmtId="165" fontId="26" fillId="0" borderId="42" xfId="0" applyNumberFormat="1" applyFont="1" applyFill="1" applyBorder="1" applyAlignment="1">
      <alignment horizontal="center" vertical="center" wrapText="1"/>
    </xf>
    <xf numFmtId="165" fontId="23" fillId="0" borderId="43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textRotation="90" wrapText="1"/>
      <extLst>
        <ext uri="smNativeData">
          <pm:cellMargin xmlns:pm="smNativeData" id="1624478348" l="0" r="0" t="0" b="0" textRotation="3"/>
        </ext>
      </extLst>
    </xf>
    <xf numFmtId="0" fontId="2" fillId="0" borderId="18" xfId="0" applyFont="1" applyFill="1" applyBorder="1" applyAlignment="1">
      <alignment horizontal="center" textRotation="90" wrapText="1"/>
      <extLst>
        <ext uri="smNativeData">
          <pm:cellMargin xmlns:pm="smNativeData" id="1624478348" l="0" r="0" t="0" b="0" textRotation="3"/>
        </ext>
      </extLst>
    </xf>
    <xf numFmtId="0" fontId="2" fillId="0" borderId="14" xfId="0" applyFont="1" applyFill="1" applyBorder="1" applyAlignment="1">
      <alignment horizontal="center" textRotation="90" wrapText="1"/>
      <extLst>
        <ext uri="smNativeData">
          <pm:cellMargin xmlns:pm="smNativeData" id="1624478348" l="0" r="0" t="0" b="0" textRotation="3"/>
        </ext>
      </extLst>
    </xf>
    <xf numFmtId="0" fontId="1" fillId="0" borderId="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textRotation="90" wrapText="1"/>
      <extLst>
        <ext uri="smNativeData">
          <pm:cellMargin xmlns:pm="smNativeData" id="1624478348" l="0" r="0" t="0" b="0" textRotation="3"/>
        </ext>
      </extLst>
    </xf>
    <xf numFmtId="0" fontId="2" fillId="0" borderId="18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5" fillId="0" borderId="5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0" fillId="0" borderId="88" xfId="0" applyFont="1" applyFill="1" applyBorder="1" applyAlignment="1">
      <alignment horizontal="center" vertical="top" wrapText="1"/>
    </xf>
    <xf numFmtId="0" fontId="31" fillId="0" borderId="8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/>
    </xf>
    <xf numFmtId="0" fontId="1" fillId="0" borderId="17" xfId="0" applyFont="1" applyFill="1" applyBorder="1" applyAlignment="1">
      <alignment vertical="top"/>
    </xf>
    <xf numFmtId="0" fontId="1" fillId="0" borderId="62" xfId="0" applyFont="1" applyFill="1" applyBorder="1" applyAlignment="1">
      <alignment vertical="top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6" fillId="0" borderId="77" xfId="0" applyFont="1" applyFill="1" applyBorder="1" applyAlignment="1">
      <alignment horizontal="center" vertical="top" wrapText="1"/>
    </xf>
    <xf numFmtId="0" fontId="6" fillId="0" borderId="78" xfId="0" applyFont="1" applyFill="1" applyBorder="1" applyAlignment="1">
      <alignment horizontal="center" vertical="top" wrapText="1"/>
    </xf>
    <xf numFmtId="0" fontId="6" fillId="0" borderId="79" xfId="0" applyFont="1" applyFill="1" applyBorder="1" applyAlignment="1">
      <alignment horizontal="center" vertical="top" wrapText="1"/>
    </xf>
    <xf numFmtId="0" fontId="11" fillId="0" borderId="5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25" fillId="0" borderId="60" xfId="0" applyFont="1" applyBorder="1"/>
    <xf numFmtId="0" fontId="6" fillId="0" borderId="4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6" fillId="0" borderId="61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6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82" xfId="0" applyFont="1" applyBorder="1" applyAlignment="1">
      <alignment horizontal="center" vertical="top" wrapText="1"/>
    </xf>
    <xf numFmtId="0" fontId="5" fillId="0" borderId="84" xfId="0" applyFont="1" applyBorder="1" applyAlignment="1">
      <alignment horizontal="center" vertical="top" wrapText="1"/>
    </xf>
    <xf numFmtId="0" fontId="5" fillId="0" borderId="85" xfId="0" applyFont="1" applyBorder="1" applyAlignment="1">
      <alignment horizontal="center" vertical="top" wrapText="1"/>
    </xf>
    <xf numFmtId="0" fontId="5" fillId="0" borderId="86" xfId="0" applyFont="1" applyBorder="1" applyAlignment="1">
      <alignment horizontal="center" vertical="top" wrapText="1"/>
    </xf>
    <xf numFmtId="0" fontId="1" fillId="0" borderId="80" xfId="0" applyFont="1" applyBorder="1" applyAlignment="1">
      <alignment horizontal="center" vertical="top" wrapText="1"/>
    </xf>
    <xf numFmtId="0" fontId="1" fillId="0" borderId="81" xfId="0" applyFont="1" applyBorder="1" applyAlignment="1">
      <alignment horizontal="center" vertical="top" wrapText="1"/>
    </xf>
    <xf numFmtId="0" fontId="5" fillId="0" borderId="77" xfId="0" applyFont="1" applyBorder="1" applyAlignment="1">
      <alignment horizontal="center" vertical="top" wrapText="1"/>
    </xf>
    <xf numFmtId="0" fontId="5" fillId="0" borderId="78" xfId="0" applyFont="1" applyBorder="1" applyAlignment="1">
      <alignment horizontal="center" vertical="top" wrapText="1"/>
    </xf>
    <xf numFmtId="0" fontId="5" fillId="0" borderId="7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0" fillId="0" borderId="82" xfId="0" applyFont="1" applyBorder="1" applyAlignment="1">
      <alignment horizontal="center" vertical="justify"/>
    </xf>
    <xf numFmtId="0" fontId="10" fillId="0" borderId="83" xfId="0" applyFont="1" applyBorder="1" applyAlignment="1">
      <alignment horizontal="center" vertical="justify"/>
    </xf>
    <xf numFmtId="0" fontId="10" fillId="0" borderId="84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20" fillId="0" borderId="0" xfId="0" applyFont="1" applyFill="1"/>
    <xf numFmtId="0" fontId="2" fillId="0" borderId="5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textRotation="90" wrapText="1"/>
      <extLst>
        <ext uri="smNativeData">
          <pm:cellMargin xmlns:pm="smNativeData" id="1624478348" l="0" r="0" t="0" b="0" textRotation="3"/>
        </ext>
      </extLst>
    </xf>
    <xf numFmtId="0" fontId="2" fillId="0" borderId="49" xfId="0" applyFont="1" applyFill="1" applyBorder="1" applyAlignment="1">
      <alignment horizontal="center" vertical="center" textRotation="90" wrapText="1"/>
      <extLst>
        <ext uri="smNativeData">
          <pm:cellMargin xmlns:pm="smNativeData" id="1624478348" l="0" r="0" t="0" b="0" textRotation="3"/>
        </ext>
      </extLst>
    </xf>
    <xf numFmtId="0" fontId="6" fillId="0" borderId="48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textRotation="90"/>
      <extLst>
        <ext uri="smNativeData">
          <pm:cellMargin xmlns:pm="smNativeData" id="1624478348" l="0" r="0" t="0" b="0" textRotation="3"/>
        </ext>
      </extLst>
    </xf>
    <xf numFmtId="0" fontId="2" fillId="0" borderId="10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textRotation="90"/>
      <extLst>
        <ext uri="smNativeData">
          <pm:cellMargin xmlns:pm="smNativeData" id="1624478348" l="0" r="0" t="0" b="0" textRotation="3"/>
        </ext>
      </extLst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166" fontId="16" fillId="0" borderId="37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top"/>
    </xf>
    <xf numFmtId="4" fontId="26" fillId="0" borderId="1" xfId="0" applyNumberFormat="1" applyFont="1" applyFill="1" applyBorder="1" applyAlignment="1">
      <alignment horizontal="center" vertical="top"/>
    </xf>
    <xf numFmtId="2" fontId="33" fillId="0" borderId="90" xfId="0" applyNumberFormat="1" applyFont="1" applyFill="1" applyBorder="1"/>
    <xf numFmtId="0" fontId="23" fillId="0" borderId="36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166" fontId="16" fillId="0" borderId="38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wrapText="1"/>
    </xf>
    <xf numFmtId="0" fontId="23" fillId="0" borderId="39" xfId="0" applyFont="1" applyFill="1" applyBorder="1" applyAlignment="1">
      <alignment horizontal="center" wrapText="1"/>
    </xf>
    <xf numFmtId="0" fontId="23" fillId="0" borderId="30" xfId="0" applyFont="1" applyFill="1" applyBorder="1" applyAlignment="1">
      <alignment horizontal="center" vertical="center" wrapText="1"/>
    </xf>
    <xf numFmtId="166" fontId="16" fillId="0" borderId="40" xfId="0" applyNumberFormat="1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5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wrapText="1"/>
    </xf>
    <xf numFmtId="0" fontId="23" fillId="0" borderId="4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/>
    <xf numFmtId="0" fontId="6" fillId="0" borderId="0" xfId="0" applyFont="1" applyFill="1" applyAlignment="1">
      <alignment horizontal="right"/>
    </xf>
    <xf numFmtId="0" fontId="1" fillId="0" borderId="0" xfId="0" applyFont="1" applyFill="1"/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11" fillId="0" borderId="96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 wrapText="1"/>
    </xf>
    <xf numFmtId="0" fontId="1" fillId="0" borderId="94" xfId="0" applyFont="1" applyFill="1" applyBorder="1" applyAlignment="1">
      <alignment vertical="center" wrapText="1"/>
    </xf>
    <xf numFmtId="0" fontId="5" fillId="0" borderId="92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" fontId="3" fillId="0" borderId="68" xfId="0" applyNumberFormat="1" applyFont="1" applyFill="1" applyBorder="1" applyAlignment="1">
      <alignment horizontal="center" vertical="center" wrapText="1"/>
    </xf>
    <xf numFmtId="167" fontId="0" fillId="0" borderId="23" xfId="0" applyNumberFormat="1" applyFill="1" applyBorder="1"/>
    <xf numFmtId="49" fontId="5" fillId="0" borderId="92" xfId="0" applyNumberFormat="1" applyFont="1" applyFill="1" applyBorder="1" applyAlignment="1">
      <alignment horizontal="center" vertical="center" wrapText="1"/>
    </xf>
    <xf numFmtId="49" fontId="5" fillId="0" borderId="93" xfId="0" applyNumberFormat="1" applyFont="1" applyFill="1" applyBorder="1" applyAlignment="1">
      <alignment horizontal="center" vertical="center" wrapText="1"/>
    </xf>
    <xf numFmtId="167" fontId="0" fillId="0" borderId="1" xfId="0" applyNumberFormat="1" applyFill="1" applyBorder="1"/>
    <xf numFmtId="167" fontId="24" fillId="0" borderId="23" xfId="0" applyNumberFormat="1" applyFont="1" applyFill="1" applyBorder="1" applyAlignment="1">
      <alignment horizontal="center" vertical="top" wrapText="1"/>
    </xf>
    <xf numFmtId="1" fontId="3" fillId="0" borderId="47" xfId="0" applyNumberFormat="1" applyFont="1" applyFill="1" applyBorder="1" applyAlignment="1">
      <alignment horizontal="center" vertical="center" wrapText="1"/>
    </xf>
    <xf numFmtId="167" fontId="0" fillId="0" borderId="105" xfId="0" applyNumberFormat="1" applyFill="1" applyBorder="1"/>
    <xf numFmtId="167" fontId="0" fillId="0" borderId="104" xfId="0" applyNumberFormat="1" applyFill="1" applyBorder="1"/>
    <xf numFmtId="0" fontId="6" fillId="0" borderId="94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vertical="center" wrapText="1"/>
    </xf>
    <xf numFmtId="165" fontId="24" fillId="0" borderId="94" xfId="0" applyNumberFormat="1" applyFont="1" applyFill="1" applyBorder="1" applyAlignment="1">
      <alignment horizontal="center" vertical="center" wrapText="1"/>
    </xf>
    <xf numFmtId="165" fontId="0" fillId="0" borderId="94" xfId="0" applyNumberFormat="1" applyFill="1" applyBorder="1"/>
    <xf numFmtId="165" fontId="0" fillId="0" borderId="99" xfId="0" applyNumberFormat="1" applyFill="1" applyBorder="1"/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 wrapText="1"/>
    </xf>
    <xf numFmtId="0" fontId="0" fillId="0" borderId="67" xfId="0" applyFill="1" applyBorder="1"/>
    <xf numFmtId="0" fontId="0" fillId="0" borderId="69" xfId="0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165" fontId="3" fillId="0" borderId="63" xfId="0" applyNumberFormat="1" applyFont="1" applyFill="1" applyBorder="1" applyAlignment="1">
      <alignment horizontal="center" vertical="center"/>
    </xf>
    <xf numFmtId="165" fontId="3" fillId="0" borderId="64" xfId="0" applyNumberFormat="1" applyFont="1" applyFill="1" applyBorder="1" applyAlignment="1">
      <alignment horizontal="center" vertical="center"/>
    </xf>
    <xf numFmtId="165" fontId="3" fillId="0" borderId="65" xfId="0" applyNumberFormat="1" applyFont="1" applyFill="1" applyBorder="1" applyAlignment="1">
      <alignment horizontal="center" vertical="center"/>
    </xf>
    <xf numFmtId="165" fontId="3" fillId="0" borderId="66" xfId="0" applyNumberFormat="1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169" fontId="0" fillId="0" borderId="23" xfId="0" applyNumberFormat="1" applyFill="1" applyBorder="1"/>
    <xf numFmtId="169" fontId="0" fillId="0" borderId="1" xfId="0" applyNumberFormat="1" applyFill="1" applyBorder="1"/>
    <xf numFmtId="0" fontId="11" fillId="0" borderId="59" xfId="0" applyFont="1" applyFill="1" applyBorder="1" applyAlignment="1">
      <alignment horizontal="center" vertical="justify"/>
    </xf>
    <xf numFmtId="0" fontId="11" fillId="0" borderId="11" xfId="0" applyFont="1" applyFill="1" applyBorder="1" applyAlignment="1">
      <alignment horizontal="center" vertical="justify"/>
    </xf>
    <xf numFmtId="0" fontId="11" fillId="0" borderId="72" xfId="0" applyFont="1" applyFill="1" applyBorder="1" applyAlignment="1">
      <alignment horizontal="center" vertical="justify"/>
    </xf>
    <xf numFmtId="0" fontId="13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5" fillId="0" borderId="7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textRotation="90" wrapText="1"/>
      <extLst>
        <ext uri="smNativeData">
          <pm:cellMargin xmlns:pm="smNativeData" id="1624478348" l="0" r="0" t="0" b="0" textRotation="3"/>
        </ext>
      </extLst>
    </xf>
    <xf numFmtId="0" fontId="24" fillId="0" borderId="1" xfId="0" applyFont="1" applyFill="1" applyBorder="1" applyAlignment="1">
      <alignment horizontal="center" vertical="center" textRotation="90" wrapText="1"/>
      <extLst>
        <ext uri="smNativeData">
          <pm:cellMargin xmlns:pm="smNativeData" id="1624478348" l="0" r="0" t="0" b="0" textRotation="3"/>
        </ext>
      </extLst>
    </xf>
    <xf numFmtId="0" fontId="24" fillId="0" borderId="5" xfId="0" applyFont="1" applyFill="1" applyBorder="1" applyAlignment="1">
      <alignment horizontal="center" vertical="center" textRotation="90" wrapText="1"/>
      <extLst>
        <ext uri="smNativeData">
          <pm:cellMargin xmlns:pm="smNativeData" id="1624478348" l="0" r="0" t="0" b="0" textRotation="3"/>
        </ext>
      </extLst>
    </xf>
    <xf numFmtId="0" fontId="24" fillId="0" borderId="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wrapText="1"/>
    </xf>
    <xf numFmtId="0" fontId="24" fillId="0" borderId="87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textRotation="90" wrapText="1"/>
      <extLst>
        <ext uri="smNativeData">
          <pm:cellMargin xmlns:pm="smNativeData" id="1624478348" l="0" r="0" t="0" b="0" textRotation="3"/>
        </ext>
      </extLst>
    </xf>
    <xf numFmtId="0" fontId="24" fillId="0" borderId="1" xfId="0" applyFont="1" applyFill="1" applyBorder="1" applyAlignment="1">
      <alignment horizontal="center" textRotation="90"/>
      <extLst>
        <ext uri="smNativeData">
          <pm:cellMargin xmlns:pm="smNativeData" id="1624478348" l="0" r="0" t="0" b="0" textRotation="3"/>
        </ext>
      </extLst>
    </xf>
    <xf numFmtId="0" fontId="24" fillId="0" borderId="1" xfId="0" applyFont="1" applyFill="1" applyBorder="1" applyAlignment="1">
      <alignment horizontal="center" textRotation="90"/>
      <extLst>
        <ext uri="smNativeData">
          <pm:cellMargin xmlns:pm="smNativeData" id="1624478348" l="0" r="0" t="0" b="0" textRotation="3"/>
        </ext>
      </extLst>
    </xf>
    <xf numFmtId="0" fontId="24" fillId="0" borderId="14" xfId="0" applyFont="1" applyFill="1" applyBorder="1" applyAlignment="1">
      <alignment horizontal="left" textRotation="90" wrapText="1"/>
      <extLst>
        <ext uri="smNativeData">
          <pm:cellMargin xmlns:pm="smNativeData" id="1624478348" l="0" r="0" t="0" b="0" textRotation="3"/>
        </ext>
      </extLst>
    </xf>
    <xf numFmtId="0" fontId="24" fillId="0" borderId="1" xfId="0" applyFont="1" applyFill="1" applyBorder="1" applyAlignment="1">
      <alignment horizontal="center" textRotation="90" wrapText="1"/>
      <extLst>
        <ext uri="smNativeData">
          <pm:cellMargin xmlns:pm="smNativeData" id="1624478348" l="0" r="0" t="0" b="0" textRotation="3"/>
        </ext>
      </extLst>
    </xf>
    <xf numFmtId="0" fontId="24" fillId="0" borderId="1" xfId="0" applyFont="1" applyFill="1" applyBorder="1" applyAlignment="1">
      <alignment horizontal="left" textRotation="90"/>
      <extLst>
        <ext uri="smNativeData">
          <pm:cellMargin xmlns:pm="smNativeData" id="1624478348" l="0" r="0" t="0" b="0" textRotation="3"/>
        </ext>
      </extLst>
    </xf>
    <xf numFmtId="0" fontId="24" fillId="0" borderId="1" xfId="0" applyFont="1" applyFill="1" applyBorder="1" applyAlignment="1">
      <alignment horizontal="left" textRotation="90"/>
      <extLst>
        <ext uri="smNativeData">
          <pm:cellMargin xmlns:pm="smNativeData" id="1624478348" l="0" r="0" t="0" b="0" textRotation="3"/>
        </ext>
      </extLst>
    </xf>
    <xf numFmtId="0" fontId="9" fillId="0" borderId="53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justify" vertical="top" wrapText="1"/>
    </xf>
    <xf numFmtId="167" fontId="24" fillId="0" borderId="1" xfId="1" applyNumberFormat="1" applyFont="1" applyFill="1" applyBorder="1" applyAlignment="1">
      <alignment horizontal="center" vertical="top" wrapText="1"/>
    </xf>
    <xf numFmtId="167" fontId="24" fillId="0" borderId="1" xfId="0" applyNumberFormat="1" applyFont="1" applyFill="1" applyBorder="1" applyAlignment="1">
      <alignment horizontal="center" vertical="top" wrapText="1"/>
    </xf>
    <xf numFmtId="167" fontId="0" fillId="0" borderId="53" xfId="0" applyNumberFormat="1" applyFill="1" applyBorder="1"/>
    <xf numFmtId="167" fontId="34" fillId="0" borderId="102" xfId="0" applyNumberFormat="1" applyFont="1" applyFill="1" applyBorder="1"/>
    <xf numFmtId="167" fontId="24" fillId="0" borderId="23" xfId="0" applyNumberFormat="1" applyFont="1" applyFill="1" applyBorder="1"/>
    <xf numFmtId="167" fontId="5" fillId="0" borderId="23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justify" vertical="top" wrapText="1"/>
    </xf>
    <xf numFmtId="167" fontId="34" fillId="0" borderId="23" xfId="0" applyNumberFormat="1" applyFont="1" applyFill="1" applyBorder="1"/>
    <xf numFmtId="167" fontId="0" fillId="0" borderId="54" xfId="0" applyNumberFormat="1" applyFill="1" applyBorder="1"/>
    <xf numFmtId="167" fontId="34" fillId="0" borderId="103" xfId="0" applyNumberFormat="1" applyFont="1" applyFill="1" applyBorder="1"/>
    <xf numFmtId="0" fontId="9" fillId="0" borderId="24" xfId="0" applyFont="1" applyFill="1" applyBorder="1" applyAlignment="1">
      <alignment horizontal="center" vertical="top" wrapText="1"/>
    </xf>
    <xf numFmtId="167" fontId="9" fillId="0" borderId="23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justify"/>
    </xf>
    <xf numFmtId="0" fontId="6" fillId="0" borderId="0" xfId="0" applyFont="1" applyFill="1" applyAlignment="1">
      <alignment horizontal="center"/>
    </xf>
    <xf numFmtId="0" fontId="0" fillId="0" borderId="4" xfId="0" applyFill="1" applyBorder="1"/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</cellXfs>
  <cellStyles count="2">
    <cellStyle name="Обычный" xfId="0" builtinId="0" customBuiltin="1"/>
    <cellStyle name="Финансовый" xfId="1" builtinId="3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24478348" count="1">
        <pm:charStyle name="Обычный" fontId="0" Id="1"/>
      </pm:charStyles>
      <pm:colors xmlns:pm="smNativeData" id="1624478348" count="1">
        <pm:color name="Цвет 24" rgb="00B050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37</xdr:row>
      <xdr:rowOff>209550</xdr:rowOff>
    </xdr:from>
    <xdr:to>
      <xdr:col>16</xdr:col>
      <xdr:colOff>295275</xdr:colOff>
      <xdr:row>37</xdr:row>
      <xdr:rowOff>209550</xdr:rowOff>
    </xdr:to>
    <xdr:sp macro="" textlink="" fLocksText="0">
      <xdr:nvSpPr>
        <xdr:cNvPr id="3" name="WordArt 1"/>
        <xdr:cNvSpPr>
          <a:extLst>
            <a:ext uri="smNativeData">
              <pm:smNativeData xmlns="" xmlns:pm="smNativeData" val="SMDATA_15_jJLTYBMAAAAlAAAAEAAAAI0AAAAAkAAAAEgAAACQAAAASAAAAAAAAAAAAAAAAAAAAAEAAABQAAAAAAAAAAAAAAAAAAAAAADgPwAAAAAAAOA/AAAAAAAA4D8AAAAAAADgPwAAAAAAAOA/AAAAAAAA4D8AAAAAAADgPwAAAAAAAOA/AAAAAAAA4D8CAAAAjAAAAAEAAAAAAAAAM2aZ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EAAAAAAAAAAEAAACysrIAFAAAADwAAAAoAAAAZAAAAGQAAAAAAAAAy8vLABQAAAA8AAAAKAAAAGQAAABkAAAAAAAAAAYAAABRAAAAVABpAG0AZQBzACAATgBlAHcAIABSAG8AbQBhAG4AAAAAAAAAAAAAAAAAAAAAAAAAAAAAAAAAAAAAAAAAAAAAABAOAAABAAAACGQAAABkAAAAFwAAABQAAAAAAAAAAAAAAP9/AAD/fwAAAAAAAAkAAAAEAAAAuBiTBAwAAAAQAAAAAAAAAAAAAAAAAAAAAAAAAB4AAABoAAAAAAAAAAAAAAAAAAAAAAAAAAAAAAAQJwAAECcAAAAAAAAAAAAAAAAAAAAAAAAAAAAAAAAAAAAAAAAAAAAAFAAAAAAAAADAwP8AAAAAAGQAAAAyAAAAAAAAAGQAAAAAAAAAf39/AAoAAAAiAAAAGAAAAAAAAAAAAAAAAAAAAAAAAAAAAAAAAAAAACQAAAAkAAAAAAAAAAcAAAAAAAAAAAAAAAAAAAAAAAAAAAAAAAAAAAB/f38AJQAAAFgAAAAAAAAAAAAAAAAAAAAAAAAAAAAAAAAAAAAAAAAAAAAAAAAAAAAAAAAAAAAAAD8AAAAAAAAAoIYBAAAAAAAAAAAAAAAAAAwAAAABAAAAAAAAAAAAAAAAAAAAIQAAADAAAAAsAAAAIQAAAAsAAAAJBMsAIQAAABAAAAAJBEgCNTMAAOU+AAAcEAAAAAAAAAAAAAA="/>
            </a:ext>
          </a:extLst>
        </xdr:cNvSpPr>
      </xdr:nvSpPr>
      <xdr:spPr>
        <a:xfrm>
          <a:off x="6810375" y="14649450"/>
          <a:ext cx="32385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pAutoFit/>
        </a:bodyPr>
        <a:lstStyle/>
        <a:p>
          <a:pPr algn="ctr"/>
          <a:r>
            <a:rPr sz="3600" kern="100">
              <a:ln w="12700" cap="flat">
                <a:noFill/>
                <a:prstDash val="solid"/>
                <a:headEnd type="none" w="med" len="med"/>
                <a:tailEnd type="none" w="med" len="med"/>
              </a:ln>
              <a:solidFill>
                <a:srgbClr val="336699"/>
              </a:solidFill>
              <a:effectLst>
                <a:outerShdw blurRad="12700" dist="45791" dir="2021404" algn="ctr">
                  <a:srgbClr val="B2B2B2">
                    <a:alpha val="80000"/>
                  </a:srgbClr>
                </a:outerShdw>
              </a:effectLst>
              <a:latin typeface="Times New Roman"/>
            </a:rPr>
            <a:t>Образец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1"/>
  <sheetViews>
    <sheetView topLeftCell="A4" zoomScale="85" workbookViewId="0">
      <selection activeCell="I29" sqref="I29"/>
    </sheetView>
  </sheetViews>
  <sheetFormatPr defaultRowHeight="15" x14ac:dyDescent="0.25"/>
  <cols>
    <col min="1" max="1" width="18.5703125" style="37" customWidth="1"/>
    <col min="2" max="2" width="18.7109375" style="37" customWidth="1"/>
    <col min="3" max="3" width="10.5703125" style="37" customWidth="1"/>
    <col min="4" max="4" width="13.85546875" style="37" customWidth="1"/>
    <col min="5" max="5" width="13" style="37" customWidth="1"/>
    <col min="6" max="6" width="11.85546875" style="37" customWidth="1"/>
    <col min="7" max="7" width="10" style="37" customWidth="1"/>
    <col min="8" max="8" width="9.28515625" style="37" customWidth="1"/>
    <col min="9" max="10" width="11" style="37" customWidth="1"/>
    <col min="11" max="11" width="10" style="37" customWidth="1"/>
    <col min="12" max="14" width="9.28515625" style="37" customWidth="1"/>
    <col min="15" max="15" width="11.5703125" style="37" customWidth="1"/>
    <col min="16" max="16" width="11" style="37" customWidth="1"/>
    <col min="17" max="17" width="10" style="37" customWidth="1"/>
    <col min="18" max="20" width="9.28515625" style="37" customWidth="1"/>
    <col min="21" max="21" width="12.28515625" style="37" customWidth="1"/>
    <col min="22" max="22" width="11" style="37" customWidth="1"/>
    <col min="23" max="23" width="10" style="37" customWidth="1"/>
    <col min="24" max="24" width="9.28515625" style="37" customWidth="1"/>
    <col min="25" max="25" width="9.140625" style="37" customWidth="1"/>
    <col min="26" max="16384" width="9.140625" style="37"/>
  </cols>
  <sheetData>
    <row r="1" spans="1:24" ht="22.5" x14ac:dyDescent="0.25">
      <c r="A1" s="145" t="s">
        <v>0</v>
      </c>
      <c r="U1" s="146" t="s">
        <v>282</v>
      </c>
    </row>
    <row r="3" spans="1:24" ht="18.75" x14ac:dyDescent="0.3">
      <c r="A3" s="147" t="s">
        <v>1</v>
      </c>
      <c r="B3" s="148"/>
      <c r="C3" s="149"/>
      <c r="D3" s="150"/>
      <c r="E3" s="151"/>
      <c r="F3" s="151"/>
      <c r="G3" s="151"/>
      <c r="H3" s="151"/>
      <c r="I3" s="147" t="s">
        <v>2</v>
      </c>
      <c r="J3" s="151"/>
      <c r="K3" s="151"/>
      <c r="L3" s="151"/>
      <c r="M3" s="151"/>
      <c r="N3" s="151"/>
      <c r="O3" s="151"/>
      <c r="P3" s="151"/>
      <c r="Q3" s="147"/>
      <c r="R3" s="152"/>
      <c r="S3" s="152"/>
    </row>
    <row r="6" spans="1:24" ht="56.25" customHeight="1" x14ac:dyDescent="0.25">
      <c r="A6" s="153" t="s">
        <v>3</v>
      </c>
      <c r="B6" s="154" t="s">
        <v>4</v>
      </c>
      <c r="C6" s="155" t="s">
        <v>5</v>
      </c>
      <c r="D6" s="154" t="s">
        <v>6</v>
      </c>
      <c r="E6" s="154" t="s">
        <v>7</v>
      </c>
      <c r="F6" s="156" t="s">
        <v>8</v>
      </c>
      <c r="G6" s="157" t="s">
        <v>279</v>
      </c>
      <c r="H6" s="158"/>
      <c r="I6" s="158"/>
      <c r="J6" s="158"/>
      <c r="K6" s="158"/>
      <c r="L6" s="159"/>
      <c r="M6" s="157" t="s">
        <v>280</v>
      </c>
      <c r="N6" s="158"/>
      <c r="O6" s="158"/>
      <c r="P6" s="158"/>
      <c r="Q6" s="158"/>
      <c r="R6" s="159"/>
      <c r="S6" s="157" t="s">
        <v>281</v>
      </c>
      <c r="T6" s="158"/>
      <c r="U6" s="158"/>
      <c r="V6" s="158"/>
      <c r="W6" s="158"/>
      <c r="X6" s="159"/>
    </row>
    <row r="7" spans="1:24" ht="57.75" customHeight="1" x14ac:dyDescent="0.25">
      <c r="A7" s="160"/>
      <c r="B7" s="161"/>
      <c r="C7" s="162"/>
      <c r="D7" s="163"/>
      <c r="E7" s="163"/>
      <c r="F7" s="164"/>
      <c r="G7" s="165" t="s">
        <v>12</v>
      </c>
      <c r="H7" s="166" t="s">
        <v>13</v>
      </c>
      <c r="I7" s="166" t="s">
        <v>14</v>
      </c>
      <c r="J7" s="166" t="s">
        <v>15</v>
      </c>
      <c r="K7" s="166" t="s">
        <v>16</v>
      </c>
      <c r="L7" s="167" t="s">
        <v>17</v>
      </c>
      <c r="M7" s="165" t="s">
        <v>12</v>
      </c>
      <c r="N7" s="166" t="s">
        <v>13</v>
      </c>
      <c r="O7" s="166" t="s">
        <v>14</v>
      </c>
      <c r="P7" s="166" t="s">
        <v>15</v>
      </c>
      <c r="Q7" s="166" t="s">
        <v>16</v>
      </c>
      <c r="R7" s="167" t="s">
        <v>17</v>
      </c>
      <c r="S7" s="165" t="s">
        <v>12</v>
      </c>
      <c r="T7" s="166" t="s">
        <v>13</v>
      </c>
      <c r="U7" s="166" t="s">
        <v>14</v>
      </c>
      <c r="V7" s="166" t="s">
        <v>15</v>
      </c>
      <c r="W7" s="166" t="s">
        <v>16</v>
      </c>
      <c r="X7" s="167" t="s">
        <v>17</v>
      </c>
    </row>
    <row r="8" spans="1:24" x14ac:dyDescent="0.25">
      <c r="A8" s="168">
        <v>1</v>
      </c>
      <c r="B8" s="169">
        <v>2</v>
      </c>
      <c r="C8" s="170">
        <v>3</v>
      </c>
      <c r="D8" s="170">
        <v>4</v>
      </c>
      <c r="E8" s="170">
        <v>5</v>
      </c>
      <c r="F8" s="171">
        <v>6</v>
      </c>
      <c r="G8" s="172">
        <v>7</v>
      </c>
      <c r="H8" s="169">
        <v>8</v>
      </c>
      <c r="I8" s="170">
        <v>9</v>
      </c>
      <c r="J8" s="170">
        <v>10</v>
      </c>
      <c r="K8" s="170">
        <v>11</v>
      </c>
      <c r="L8" s="173">
        <v>12</v>
      </c>
      <c r="M8" s="174">
        <v>13</v>
      </c>
      <c r="N8" s="175">
        <v>14</v>
      </c>
      <c r="O8" s="175">
        <v>15</v>
      </c>
      <c r="P8" s="175">
        <v>16</v>
      </c>
      <c r="Q8" s="175">
        <v>17</v>
      </c>
      <c r="R8" s="176">
        <v>18</v>
      </c>
      <c r="S8" s="177">
        <v>19</v>
      </c>
      <c r="T8" s="175">
        <v>20</v>
      </c>
      <c r="U8" s="175">
        <v>21</v>
      </c>
      <c r="V8" s="175">
        <v>22</v>
      </c>
      <c r="W8" s="175">
        <v>23</v>
      </c>
      <c r="X8" s="178">
        <v>24</v>
      </c>
    </row>
    <row r="9" spans="1:24" ht="15.75" customHeight="1" x14ac:dyDescent="0.25">
      <c r="A9" s="179" t="s">
        <v>18</v>
      </c>
      <c r="B9" s="180" t="s">
        <v>19</v>
      </c>
      <c r="C9" s="181" t="s">
        <v>20</v>
      </c>
      <c r="D9" s="181">
        <v>610</v>
      </c>
      <c r="E9" s="181"/>
      <c r="F9" s="182" t="s">
        <v>21</v>
      </c>
      <c r="G9" s="183">
        <v>132.09</v>
      </c>
      <c r="H9" s="184">
        <v>116.8</v>
      </c>
      <c r="I9" s="185">
        <v>3692</v>
      </c>
      <c r="J9" s="184">
        <v>8081.2</v>
      </c>
      <c r="K9" s="67">
        <v>8.8000000000000007</v>
      </c>
      <c r="L9" s="24">
        <v>2.1</v>
      </c>
      <c r="M9" s="183">
        <v>125.3</v>
      </c>
      <c r="N9" s="184">
        <v>115.84</v>
      </c>
      <c r="O9" s="184">
        <v>6574.3</v>
      </c>
      <c r="P9" s="184">
        <v>5054</v>
      </c>
      <c r="Q9" s="67">
        <v>8.2899999999999991</v>
      </c>
      <c r="R9" s="24">
        <v>0.76</v>
      </c>
      <c r="S9" s="183">
        <v>113.9</v>
      </c>
      <c r="T9" s="184">
        <v>117.06</v>
      </c>
      <c r="U9" s="184">
        <v>4958.8</v>
      </c>
      <c r="V9" s="184">
        <v>5995.8</v>
      </c>
      <c r="W9" s="67">
        <v>7.78</v>
      </c>
      <c r="X9" s="24">
        <v>1.2</v>
      </c>
    </row>
    <row r="10" spans="1:24" ht="15.75" customHeight="1" x14ac:dyDescent="0.25">
      <c r="A10" s="186"/>
      <c r="B10" s="180"/>
      <c r="C10" s="187"/>
      <c r="D10" s="187"/>
      <c r="E10" s="187"/>
      <c r="F10" s="182" t="s">
        <v>22</v>
      </c>
      <c r="G10" s="71"/>
      <c r="H10" s="25"/>
      <c r="I10" s="26"/>
      <c r="J10" s="26"/>
      <c r="K10" s="67"/>
      <c r="L10" s="27"/>
      <c r="M10" s="71"/>
      <c r="N10" s="25"/>
      <c r="O10" s="26"/>
      <c r="P10" s="26"/>
      <c r="Q10" s="67"/>
      <c r="R10" s="27"/>
      <c r="S10" s="71"/>
      <c r="T10" s="25"/>
      <c r="U10" s="25"/>
      <c r="V10" s="25"/>
      <c r="W10" s="67"/>
      <c r="X10" s="27"/>
    </row>
    <row r="11" spans="1:24" ht="15" customHeight="1" x14ac:dyDescent="0.25">
      <c r="A11" s="186"/>
      <c r="B11" s="180" t="s">
        <v>23</v>
      </c>
      <c r="C11" s="181" t="s">
        <v>20</v>
      </c>
      <c r="D11" s="181">
        <v>610</v>
      </c>
      <c r="E11" s="181"/>
      <c r="F11" s="182" t="s">
        <v>21</v>
      </c>
      <c r="G11" s="183">
        <v>21.89</v>
      </c>
      <c r="H11" s="184">
        <v>117.2</v>
      </c>
      <c r="I11" s="184">
        <v>1025.2</v>
      </c>
      <c r="J11" s="184">
        <v>1059.5999999999999</v>
      </c>
      <c r="K11" s="67">
        <v>1.47</v>
      </c>
      <c r="L11" s="24">
        <v>1.03</v>
      </c>
      <c r="M11" s="183">
        <v>27.54</v>
      </c>
      <c r="N11" s="184">
        <v>115.8</v>
      </c>
      <c r="O11" s="184">
        <v>1393.8</v>
      </c>
      <c r="P11" s="184">
        <v>1181</v>
      </c>
      <c r="Q11" s="67">
        <v>1.82</v>
      </c>
      <c r="R11" s="24">
        <v>0.84</v>
      </c>
      <c r="S11" s="183">
        <v>28.32</v>
      </c>
      <c r="T11" s="184">
        <v>117.38</v>
      </c>
      <c r="U11" s="184">
        <v>1432</v>
      </c>
      <c r="V11" s="184">
        <v>1253.8</v>
      </c>
      <c r="W11" s="67">
        <v>1.9</v>
      </c>
      <c r="X11" s="24">
        <v>0.87</v>
      </c>
    </row>
    <row r="12" spans="1:24" x14ac:dyDescent="0.25">
      <c r="A12" s="188"/>
      <c r="B12" s="180"/>
      <c r="C12" s="187"/>
      <c r="D12" s="187"/>
      <c r="E12" s="187"/>
      <c r="F12" s="182" t="s">
        <v>22</v>
      </c>
      <c r="G12" s="71"/>
      <c r="H12" s="25"/>
      <c r="I12" s="25"/>
      <c r="J12" s="25"/>
      <c r="K12" s="67"/>
      <c r="L12" s="27"/>
      <c r="M12" s="71"/>
      <c r="N12" s="25"/>
      <c r="O12" s="25"/>
      <c r="P12" s="25"/>
      <c r="Q12" s="67"/>
      <c r="R12" s="27"/>
      <c r="S12" s="71"/>
      <c r="T12" s="25"/>
      <c r="U12" s="25"/>
      <c r="V12" s="25"/>
      <c r="W12" s="67"/>
      <c r="X12" s="27"/>
    </row>
    <row r="13" spans="1:24" ht="15.75" customHeight="1" x14ac:dyDescent="0.25">
      <c r="A13" s="179" t="s">
        <v>18</v>
      </c>
      <c r="B13" s="180" t="s">
        <v>24</v>
      </c>
      <c r="C13" s="181" t="s">
        <v>20</v>
      </c>
      <c r="D13" s="181">
        <v>610</v>
      </c>
      <c r="E13" s="181"/>
      <c r="F13" s="182" t="s">
        <v>21</v>
      </c>
      <c r="G13" s="183">
        <v>130.63999999999999</v>
      </c>
      <c r="H13" s="184">
        <v>117.2</v>
      </c>
      <c r="I13" s="184">
        <v>3857.2</v>
      </c>
      <c r="J13" s="184">
        <v>7965.6</v>
      </c>
      <c r="K13" s="67">
        <v>8.85</v>
      </c>
      <c r="L13" s="24">
        <v>2.06</v>
      </c>
      <c r="M13" s="183">
        <v>123.11</v>
      </c>
      <c r="N13" s="184">
        <v>115.54</v>
      </c>
      <c r="O13" s="184">
        <v>6401.1</v>
      </c>
      <c r="P13" s="184">
        <v>4968.5</v>
      </c>
      <c r="Q13" s="67">
        <v>8.1</v>
      </c>
      <c r="R13" s="24">
        <v>0.77</v>
      </c>
      <c r="S13" s="183">
        <v>113.55</v>
      </c>
      <c r="T13" s="184">
        <v>117.12</v>
      </c>
      <c r="U13" s="184">
        <v>4932.8</v>
      </c>
      <c r="V13" s="184">
        <v>5891.8</v>
      </c>
      <c r="W13" s="67">
        <v>7.6</v>
      </c>
      <c r="X13" s="24">
        <v>1.19</v>
      </c>
    </row>
    <row r="14" spans="1:24" x14ac:dyDescent="0.25">
      <c r="A14" s="186"/>
      <c r="B14" s="180"/>
      <c r="C14" s="187"/>
      <c r="D14" s="187"/>
      <c r="E14" s="187"/>
      <c r="F14" s="182" t="s">
        <v>22</v>
      </c>
      <c r="G14" s="71"/>
      <c r="H14" s="25"/>
      <c r="I14" s="25"/>
      <c r="J14" s="25"/>
      <c r="K14" s="67"/>
      <c r="L14" s="24"/>
      <c r="M14" s="75"/>
      <c r="N14" s="25"/>
      <c r="O14" s="25"/>
      <c r="P14" s="25"/>
      <c r="Q14" s="67"/>
      <c r="R14" s="24"/>
      <c r="S14" s="71"/>
      <c r="T14" s="25"/>
      <c r="U14" s="25"/>
      <c r="V14" s="25"/>
      <c r="W14" s="67"/>
      <c r="X14" s="24"/>
    </row>
    <row r="15" spans="1:24" ht="15.75" customHeight="1" x14ac:dyDescent="0.25">
      <c r="A15" s="186"/>
      <c r="B15" s="180" t="s">
        <v>25</v>
      </c>
      <c r="C15" s="181" t="s">
        <v>20</v>
      </c>
      <c r="D15" s="181">
        <v>610</v>
      </c>
      <c r="E15" s="181"/>
      <c r="F15" s="182" t="s">
        <v>21</v>
      </c>
      <c r="G15" s="183">
        <v>219</v>
      </c>
      <c r="H15" s="184">
        <v>116.84</v>
      </c>
      <c r="I15" s="184">
        <v>6149.3</v>
      </c>
      <c r="J15" s="184">
        <v>13435.7</v>
      </c>
      <c r="K15" s="67">
        <v>14.77</v>
      </c>
      <c r="L15" s="24">
        <v>2.1800000000000002</v>
      </c>
      <c r="M15" s="183">
        <v>190.94</v>
      </c>
      <c r="N15" s="184">
        <v>115.82</v>
      </c>
      <c r="O15" s="184">
        <v>10723.6</v>
      </c>
      <c r="P15" s="184" t="s">
        <v>286</v>
      </c>
      <c r="Q15" s="67">
        <v>12.88</v>
      </c>
      <c r="R15" s="24">
        <v>0.66</v>
      </c>
      <c r="S15" s="183">
        <v>173.79</v>
      </c>
      <c r="T15" s="184">
        <v>117.1</v>
      </c>
      <c r="U15" s="184">
        <v>7609.6</v>
      </c>
      <c r="V15" s="184">
        <v>8911.7000000000007</v>
      </c>
      <c r="W15" s="67">
        <v>11.71</v>
      </c>
      <c r="X15" s="24">
        <v>1.17</v>
      </c>
    </row>
    <row r="16" spans="1:24" x14ac:dyDescent="0.25">
      <c r="A16" s="186"/>
      <c r="B16" s="180"/>
      <c r="C16" s="187"/>
      <c r="D16" s="187"/>
      <c r="E16" s="187"/>
      <c r="F16" s="182" t="s">
        <v>22</v>
      </c>
      <c r="G16" s="71"/>
      <c r="H16" s="25"/>
      <c r="I16" s="25"/>
      <c r="J16" s="25"/>
      <c r="K16" s="67"/>
      <c r="L16" s="24"/>
      <c r="M16" s="75"/>
      <c r="N16" s="25"/>
      <c r="O16" s="25"/>
      <c r="P16" s="25"/>
      <c r="Q16" s="67"/>
      <c r="R16" s="24"/>
      <c r="S16" s="71"/>
      <c r="T16" s="25"/>
      <c r="U16" s="25"/>
      <c r="V16" s="25"/>
      <c r="W16" s="67"/>
      <c r="X16" s="24"/>
    </row>
    <row r="17" spans="1:24" ht="15" customHeight="1" x14ac:dyDescent="0.25">
      <c r="A17" s="186"/>
      <c r="B17" s="180" t="s">
        <v>26</v>
      </c>
      <c r="C17" s="181" t="s">
        <v>20</v>
      </c>
      <c r="D17" s="181">
        <v>610</v>
      </c>
      <c r="E17" s="181"/>
      <c r="F17" s="182" t="s">
        <v>21</v>
      </c>
      <c r="G17" s="183">
        <v>5.17</v>
      </c>
      <c r="H17" s="184">
        <v>117.06</v>
      </c>
      <c r="I17" s="184">
        <v>243.7</v>
      </c>
      <c r="J17" s="184">
        <v>257.39999999999998</v>
      </c>
      <c r="K17" s="67">
        <v>0.35</v>
      </c>
      <c r="L17" s="24">
        <v>1.05</v>
      </c>
      <c r="M17" s="183">
        <v>7.82</v>
      </c>
      <c r="N17" s="184">
        <v>115.84</v>
      </c>
      <c r="O17" s="184">
        <v>360.58</v>
      </c>
      <c r="P17" s="184">
        <v>363</v>
      </c>
      <c r="Q17" s="67">
        <v>0.51</v>
      </c>
      <c r="R17" s="24">
        <v>1</v>
      </c>
      <c r="S17" s="183">
        <v>6.41</v>
      </c>
      <c r="T17" s="184">
        <v>117.43</v>
      </c>
      <c r="U17" s="184">
        <v>314.2</v>
      </c>
      <c r="V17" s="184">
        <v>309.60000000000002</v>
      </c>
      <c r="W17" s="67">
        <v>0.44</v>
      </c>
      <c r="X17" s="24">
        <v>0.98</v>
      </c>
    </row>
    <row r="18" spans="1:24" x14ac:dyDescent="0.25">
      <c r="A18" s="189"/>
      <c r="B18" s="190"/>
      <c r="C18" s="187"/>
      <c r="D18" s="187"/>
      <c r="E18" s="191"/>
      <c r="F18" s="192" t="s">
        <v>22</v>
      </c>
      <c r="G18" s="72"/>
      <c r="H18" s="28"/>
      <c r="I18" s="28"/>
      <c r="J18" s="28"/>
      <c r="K18" s="68"/>
      <c r="L18" s="29"/>
      <c r="M18" s="76"/>
      <c r="N18" s="28"/>
      <c r="O18" s="28"/>
      <c r="P18" s="28"/>
      <c r="Q18" s="68"/>
      <c r="R18" s="29"/>
      <c r="S18" s="72"/>
      <c r="T18" s="28"/>
      <c r="U18" s="28"/>
      <c r="V18" s="28"/>
      <c r="W18" s="68"/>
      <c r="X18" s="29"/>
    </row>
    <row r="19" spans="1:24" ht="15.75" x14ac:dyDescent="0.25">
      <c r="A19" s="193" t="s">
        <v>27</v>
      </c>
      <c r="B19" s="194" t="s">
        <v>28</v>
      </c>
      <c r="C19" s="195"/>
      <c r="D19" s="196">
        <v>77.3</v>
      </c>
      <c r="E19" s="197">
        <v>5</v>
      </c>
      <c r="F19" s="198" t="s">
        <v>21</v>
      </c>
      <c r="G19" s="73"/>
      <c r="H19" s="30"/>
      <c r="I19" s="30"/>
      <c r="J19" s="30"/>
      <c r="K19" s="69"/>
      <c r="L19" s="31"/>
      <c r="M19" s="73"/>
      <c r="N19" s="30"/>
      <c r="O19" s="30"/>
      <c r="P19" s="30"/>
      <c r="Q19" s="69"/>
      <c r="R19" s="31"/>
      <c r="S19" s="73"/>
      <c r="T19" s="30"/>
      <c r="U19" s="30"/>
      <c r="V19" s="30"/>
      <c r="W19" s="69"/>
      <c r="X19" s="31"/>
    </row>
    <row r="20" spans="1:24" ht="15.75" x14ac:dyDescent="0.25">
      <c r="A20" s="186"/>
      <c r="B20" s="180"/>
      <c r="C20" s="199"/>
      <c r="D20" s="200">
        <v>793</v>
      </c>
      <c r="E20" s="187"/>
      <c r="F20" s="182" t="s">
        <v>22</v>
      </c>
      <c r="G20" s="74">
        <v>162.80000000000001</v>
      </c>
      <c r="H20" s="66">
        <v>6.48</v>
      </c>
      <c r="I20" s="32">
        <v>449.4</v>
      </c>
      <c r="J20" s="32">
        <v>414.2</v>
      </c>
      <c r="K20" s="70">
        <v>0.61</v>
      </c>
      <c r="L20" s="33">
        <v>0.92</v>
      </c>
      <c r="M20" s="74">
        <v>176.4</v>
      </c>
      <c r="N20" s="66">
        <v>6.4</v>
      </c>
      <c r="O20" s="32">
        <v>473</v>
      </c>
      <c r="P20" s="32">
        <v>451</v>
      </c>
      <c r="Q20" s="70">
        <v>0.65</v>
      </c>
      <c r="R20" s="33">
        <v>0.95</v>
      </c>
      <c r="S20" s="74">
        <v>141.47999999999999</v>
      </c>
      <c r="T20" s="66">
        <v>6.48</v>
      </c>
      <c r="U20" s="32">
        <v>341.7</v>
      </c>
      <c r="V20" s="32">
        <v>410.6</v>
      </c>
      <c r="W20" s="70">
        <v>0.53</v>
      </c>
      <c r="X20" s="33">
        <v>1.2</v>
      </c>
    </row>
    <row r="21" spans="1:24" ht="15" customHeight="1" x14ac:dyDescent="0.25">
      <c r="A21" s="186"/>
      <c r="B21" s="180" t="s">
        <v>29</v>
      </c>
      <c r="C21" s="201"/>
      <c r="D21" s="202">
        <v>77.3</v>
      </c>
      <c r="E21" s="181">
        <v>5</v>
      </c>
      <c r="F21" s="182" t="s">
        <v>21</v>
      </c>
      <c r="G21" s="74"/>
      <c r="H21" s="32"/>
      <c r="I21" s="32"/>
      <c r="J21" s="32"/>
      <c r="K21" s="70"/>
      <c r="L21" s="33"/>
      <c r="M21" s="74"/>
      <c r="N21" s="66"/>
      <c r="O21" s="32"/>
      <c r="P21" s="32"/>
      <c r="Q21" s="70"/>
      <c r="R21" s="33"/>
      <c r="S21" s="74"/>
      <c r="T21" s="32"/>
      <c r="U21" s="32"/>
      <c r="V21" s="32"/>
      <c r="W21" s="70"/>
      <c r="X21" s="33"/>
    </row>
    <row r="22" spans="1:24" ht="15.75" x14ac:dyDescent="0.25">
      <c r="A22" s="188"/>
      <c r="B22" s="180"/>
      <c r="C22" s="199"/>
      <c r="D22" s="200">
        <v>793</v>
      </c>
      <c r="E22" s="187"/>
      <c r="F22" s="182" t="s">
        <v>22</v>
      </c>
      <c r="G22" s="74">
        <v>159.24</v>
      </c>
      <c r="H22" s="66">
        <v>6.48</v>
      </c>
      <c r="I22" s="32">
        <v>442.7</v>
      </c>
      <c r="J22" s="32">
        <v>415.7</v>
      </c>
      <c r="K22" s="70">
        <v>0.6</v>
      </c>
      <c r="L22" s="33">
        <v>0.93</v>
      </c>
      <c r="M22" s="74">
        <v>218.84</v>
      </c>
      <c r="N22" s="66">
        <v>6.4</v>
      </c>
      <c r="O22" s="32">
        <v>642.1</v>
      </c>
      <c r="P22" s="32">
        <v>470.3</v>
      </c>
      <c r="Q22" s="70">
        <v>0.79</v>
      </c>
      <c r="R22" s="33">
        <v>0.73</v>
      </c>
      <c r="S22" s="74">
        <v>173.2</v>
      </c>
      <c r="T22" s="66">
        <v>6.48</v>
      </c>
      <c r="U22" s="32">
        <v>498.9</v>
      </c>
      <c r="V22" s="32">
        <v>421</v>
      </c>
      <c r="W22" s="70">
        <v>0.65</v>
      </c>
      <c r="X22" s="33">
        <v>0.84</v>
      </c>
    </row>
    <row r="23" spans="1:24" ht="15.75" x14ac:dyDescent="0.25">
      <c r="A23" s="179" t="s">
        <v>30</v>
      </c>
      <c r="B23" s="180" t="s">
        <v>31</v>
      </c>
      <c r="C23" s="201"/>
      <c r="D23" s="200">
        <v>125.5</v>
      </c>
      <c r="E23" s="181">
        <v>10</v>
      </c>
      <c r="F23" s="182" t="s">
        <v>21</v>
      </c>
      <c r="G23" s="74">
        <v>13.44</v>
      </c>
      <c r="H23" s="32">
        <v>117.88</v>
      </c>
      <c r="I23" s="32">
        <v>762.9</v>
      </c>
      <c r="J23" s="32">
        <v>507</v>
      </c>
      <c r="K23" s="70">
        <v>0.91</v>
      </c>
      <c r="L23" s="33">
        <v>0.66</v>
      </c>
      <c r="M23" s="74">
        <v>14.54</v>
      </c>
      <c r="N23" s="32">
        <v>116.53</v>
      </c>
      <c r="O23" s="32">
        <v>835.7</v>
      </c>
      <c r="P23" s="32">
        <v>515.1</v>
      </c>
      <c r="Q23" s="70">
        <v>0.98</v>
      </c>
      <c r="R23" s="33">
        <v>0.61</v>
      </c>
      <c r="S23" s="74">
        <v>13.97</v>
      </c>
      <c r="T23" s="32">
        <v>118.24</v>
      </c>
      <c r="U23" s="32">
        <v>797.5</v>
      </c>
      <c r="V23" s="32">
        <v>520</v>
      </c>
      <c r="W23" s="70">
        <v>0.95</v>
      </c>
      <c r="X23" s="33">
        <v>0.65</v>
      </c>
    </row>
    <row r="24" spans="1:24" ht="15.75" x14ac:dyDescent="0.25">
      <c r="A24" s="186"/>
      <c r="B24" s="180"/>
      <c r="C24" s="199"/>
      <c r="D24" s="200">
        <v>1144</v>
      </c>
      <c r="E24" s="187"/>
      <c r="F24" s="182" t="s">
        <v>22</v>
      </c>
      <c r="G24" s="74"/>
      <c r="H24" s="32"/>
      <c r="I24" s="32"/>
      <c r="J24" s="32"/>
      <c r="K24" s="70"/>
      <c r="L24" s="33"/>
      <c r="M24" s="74"/>
      <c r="N24" s="32"/>
      <c r="O24" s="32"/>
      <c r="P24" s="32"/>
      <c r="Q24" s="70"/>
      <c r="R24" s="33"/>
      <c r="S24" s="74"/>
      <c r="T24" s="32"/>
      <c r="U24" s="32"/>
      <c r="V24" s="32"/>
      <c r="W24" s="70"/>
      <c r="X24" s="33"/>
    </row>
    <row r="25" spans="1:24" ht="15" customHeight="1" x14ac:dyDescent="0.25">
      <c r="A25" s="186"/>
      <c r="B25" s="180" t="s">
        <v>32</v>
      </c>
      <c r="C25" s="201"/>
      <c r="D25" s="202">
        <v>125.5</v>
      </c>
      <c r="E25" s="181">
        <v>10</v>
      </c>
      <c r="F25" s="182" t="s">
        <v>21</v>
      </c>
      <c r="G25" s="74">
        <v>20.76</v>
      </c>
      <c r="H25" s="32">
        <v>116.9</v>
      </c>
      <c r="I25" s="32">
        <v>1119.5</v>
      </c>
      <c r="J25" s="32">
        <v>846.9</v>
      </c>
      <c r="K25" s="70">
        <v>1.4</v>
      </c>
      <c r="L25" s="33">
        <v>0.75</v>
      </c>
      <c r="M25" s="74">
        <v>22.06</v>
      </c>
      <c r="N25" s="32">
        <v>115.47</v>
      </c>
      <c r="O25" s="32">
        <v>1221.8</v>
      </c>
      <c r="P25" s="32">
        <v>920.8</v>
      </c>
      <c r="Q25" s="70">
        <v>1.47</v>
      </c>
      <c r="R25" s="33">
        <v>0.67</v>
      </c>
      <c r="S25" s="74">
        <v>21.64</v>
      </c>
      <c r="T25" s="32">
        <v>117.24</v>
      </c>
      <c r="U25" s="32">
        <v>1159.24</v>
      </c>
      <c r="V25" s="32">
        <v>890</v>
      </c>
      <c r="W25" s="70">
        <v>1.46</v>
      </c>
      <c r="X25" s="33">
        <v>0.76</v>
      </c>
    </row>
    <row r="26" spans="1:24" ht="15.75" x14ac:dyDescent="0.25">
      <c r="A26" s="189"/>
      <c r="B26" s="190"/>
      <c r="C26" s="203"/>
      <c r="D26" s="204">
        <v>1144</v>
      </c>
      <c r="E26" s="191"/>
      <c r="F26" s="192" t="s">
        <v>22</v>
      </c>
      <c r="G26" s="34"/>
      <c r="H26" s="35"/>
      <c r="I26" s="35"/>
      <c r="J26" s="35"/>
      <c r="K26" s="35"/>
      <c r="L26" s="36"/>
      <c r="M26" s="34"/>
      <c r="N26" s="35"/>
      <c r="O26" s="35"/>
      <c r="P26" s="35"/>
      <c r="Q26" s="35"/>
      <c r="R26" s="36"/>
      <c r="S26" s="34"/>
      <c r="T26" s="35"/>
      <c r="U26" s="35"/>
      <c r="V26" s="35"/>
      <c r="W26" s="35"/>
      <c r="X26" s="36"/>
    </row>
    <row r="28" spans="1:24" ht="15.75" x14ac:dyDescent="0.25">
      <c r="B28" s="205" t="s">
        <v>33</v>
      </c>
    </row>
    <row r="31" spans="1:24" ht="18.75" x14ac:dyDescent="0.3">
      <c r="C31" s="147" t="s">
        <v>285</v>
      </c>
      <c r="D31" s="206"/>
      <c r="E31" s="206"/>
    </row>
  </sheetData>
  <mergeCells count="45">
    <mergeCell ref="G6:L6"/>
    <mergeCell ref="M6:R6"/>
    <mergeCell ref="S6:X6"/>
    <mergeCell ref="A6:A7"/>
    <mergeCell ref="B6:B7"/>
    <mergeCell ref="C6:C7"/>
    <mergeCell ref="D6:D7"/>
    <mergeCell ref="E6:E7"/>
    <mergeCell ref="F6:F7"/>
    <mergeCell ref="B9:B10"/>
    <mergeCell ref="C9:C10"/>
    <mergeCell ref="D9:D10"/>
    <mergeCell ref="E9:E10"/>
    <mergeCell ref="A9:A12"/>
    <mergeCell ref="B11:B12"/>
    <mergeCell ref="C11:C12"/>
    <mergeCell ref="D11:D12"/>
    <mergeCell ref="E11:E12"/>
    <mergeCell ref="B13:B14"/>
    <mergeCell ref="C13:C14"/>
    <mergeCell ref="D13:D14"/>
    <mergeCell ref="E13:E14"/>
    <mergeCell ref="A13:A18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E19:E20"/>
    <mergeCell ref="A19:A22"/>
    <mergeCell ref="B21:B22"/>
    <mergeCell ref="C21:C22"/>
    <mergeCell ref="E21:E22"/>
    <mergeCell ref="B23:B24"/>
    <mergeCell ref="C23:C24"/>
    <mergeCell ref="E23:E24"/>
    <mergeCell ref="A23:A26"/>
    <mergeCell ref="B25:B26"/>
    <mergeCell ref="C25:C26"/>
    <mergeCell ref="E25:E26"/>
  </mergeCells>
  <pageMargins left="0.315278" right="0.315278" top="0.74791700000000005" bottom="0.74791700000000005" header="0.315278" footer="0.315278"/>
  <pageSetup paperSize="8" scale="79" fitToWidth="0" orientation="landscape" r:id="rId1"/>
  <extLst>
    <ext uri="smNativeData">
      <pm:sheetPrefs xmlns:pm="smNativeData" day="162447834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46"/>
  <sheetViews>
    <sheetView topLeftCell="A7" zoomScale="85" workbookViewId="0">
      <selection activeCell="K11" sqref="K11"/>
    </sheetView>
  </sheetViews>
  <sheetFormatPr defaultRowHeight="15" x14ac:dyDescent="0.25"/>
  <cols>
    <col min="1" max="1" width="9.140625" style="37"/>
    <col min="2" max="2" width="9.140625" style="37" customWidth="1"/>
    <col min="3" max="5" width="9.140625" style="37"/>
    <col min="6" max="6" width="28.5703125" style="37" customWidth="1"/>
    <col min="7" max="16384" width="9.140625" style="37"/>
  </cols>
  <sheetData>
    <row r="1" spans="1:32" ht="22.5" x14ac:dyDescent="0.25">
      <c r="A1" s="207" t="s">
        <v>264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</row>
    <row r="2" spans="1:32" ht="15.75" x14ac:dyDescent="0.2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  <c r="N2" s="209"/>
      <c r="O2" s="210"/>
      <c r="P2" s="211"/>
      <c r="Q2" s="209"/>
      <c r="R2" s="209"/>
    </row>
    <row r="3" spans="1:32" ht="18.75" x14ac:dyDescent="0.3">
      <c r="A3" s="146" t="s">
        <v>1</v>
      </c>
      <c r="B3" s="212"/>
      <c r="C3" s="213"/>
      <c r="D3" s="214"/>
      <c r="E3" s="214"/>
      <c r="F3" s="215"/>
      <c r="G3" s="215"/>
      <c r="H3" s="215"/>
      <c r="I3" s="215"/>
      <c r="J3" s="146"/>
      <c r="K3" s="215"/>
      <c r="L3" s="215"/>
      <c r="M3" s="215"/>
      <c r="N3" s="215"/>
      <c r="O3" s="215"/>
      <c r="P3" s="215"/>
      <c r="Q3" s="215"/>
      <c r="R3" s="146"/>
      <c r="S3" s="152"/>
      <c r="T3" s="146" t="s">
        <v>34</v>
      </c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</row>
    <row r="4" spans="1:32" ht="19.5" thickBot="1" x14ac:dyDescent="0.3">
      <c r="A4" s="216" t="s">
        <v>265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7" t="s">
        <v>266</v>
      </c>
      <c r="M4" s="209"/>
      <c r="N4" s="209"/>
      <c r="O4" s="209"/>
      <c r="P4" s="209"/>
      <c r="Q4" s="209"/>
      <c r="R4" s="209"/>
      <c r="T4" s="146" t="s">
        <v>278</v>
      </c>
    </row>
    <row r="5" spans="1:32" ht="49.5" customHeight="1" thickBot="1" x14ac:dyDescent="0.3">
      <c r="A5" s="218" t="s">
        <v>267</v>
      </c>
      <c r="B5" s="219"/>
      <c r="C5" s="219"/>
      <c r="D5" s="219"/>
      <c r="E5" s="219"/>
      <c r="F5" s="219"/>
      <c r="G5" s="219"/>
      <c r="H5" s="220"/>
      <c r="I5" s="221" t="s">
        <v>35</v>
      </c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3"/>
    </row>
    <row r="6" spans="1:32" ht="63.75" thickBot="1" x14ac:dyDescent="0.3">
      <c r="A6" s="224" t="s">
        <v>268</v>
      </c>
      <c r="B6" s="224" t="s">
        <v>269</v>
      </c>
      <c r="C6" s="225" t="s">
        <v>270</v>
      </c>
      <c r="D6" s="226"/>
      <c r="E6" s="225" t="s">
        <v>271</v>
      </c>
      <c r="F6" s="226"/>
      <c r="G6" s="227" t="s">
        <v>272</v>
      </c>
      <c r="H6" s="228" t="s">
        <v>36</v>
      </c>
      <c r="I6" s="229" t="s">
        <v>37</v>
      </c>
      <c r="J6" s="230" t="s">
        <v>38</v>
      </c>
      <c r="K6" s="230" t="s">
        <v>39</v>
      </c>
      <c r="L6" s="230" t="s">
        <v>9</v>
      </c>
      <c r="M6" s="231" t="s">
        <v>40</v>
      </c>
      <c r="N6" s="230" t="s">
        <v>41</v>
      </c>
      <c r="O6" s="230" t="s">
        <v>42</v>
      </c>
      <c r="P6" s="230" t="s">
        <v>43</v>
      </c>
      <c r="Q6" s="230" t="s">
        <v>44</v>
      </c>
      <c r="R6" s="230" t="s">
        <v>10</v>
      </c>
      <c r="S6" s="230" t="s">
        <v>45</v>
      </c>
      <c r="T6" s="230" t="s">
        <v>46</v>
      </c>
      <c r="U6" s="230" t="s">
        <v>47</v>
      </c>
      <c r="V6" s="230" t="s">
        <v>48</v>
      </c>
      <c r="W6" s="230" t="s">
        <v>49</v>
      </c>
      <c r="X6" s="230" t="s">
        <v>50</v>
      </c>
      <c r="Y6" s="230" t="s">
        <v>51</v>
      </c>
      <c r="Z6" s="230" t="s">
        <v>52</v>
      </c>
      <c r="AA6" s="230" t="s">
        <v>53</v>
      </c>
      <c r="AB6" s="230" t="s">
        <v>54</v>
      </c>
      <c r="AC6" s="230" t="s">
        <v>11</v>
      </c>
      <c r="AD6" s="230" t="s">
        <v>55</v>
      </c>
      <c r="AE6" s="230" t="s">
        <v>56</v>
      </c>
      <c r="AF6" s="230" t="s">
        <v>57</v>
      </c>
    </row>
    <row r="7" spans="1:32" ht="39" thickBot="1" x14ac:dyDescent="0.3">
      <c r="A7" s="231">
        <v>1</v>
      </c>
      <c r="B7" s="232" t="s">
        <v>257</v>
      </c>
      <c r="C7" s="233" t="s">
        <v>263</v>
      </c>
      <c r="D7" s="234"/>
      <c r="E7" s="218" t="s">
        <v>250</v>
      </c>
      <c r="F7" s="220"/>
      <c r="G7" s="235" t="s">
        <v>59</v>
      </c>
      <c r="H7" s="236">
        <v>20</v>
      </c>
      <c r="I7" s="237">
        <v>0.25600000000000001</v>
      </c>
      <c r="J7" s="237">
        <v>0.215</v>
      </c>
      <c r="K7" s="237">
        <v>0.23200000000000001</v>
      </c>
      <c r="L7" s="237">
        <v>0.182</v>
      </c>
      <c r="M7" s="237">
        <v>0.22500000000000001</v>
      </c>
      <c r="N7" s="237">
        <v>0.189</v>
      </c>
      <c r="O7" s="237">
        <v>0.216</v>
      </c>
      <c r="P7" s="237">
        <v>0.27</v>
      </c>
      <c r="Q7" s="237">
        <v>0.38500000000000001</v>
      </c>
      <c r="R7" s="237">
        <v>0.46</v>
      </c>
      <c r="S7" s="237">
        <v>0.45700000000000002</v>
      </c>
      <c r="T7" s="237">
        <v>0.35599999999999998</v>
      </c>
      <c r="U7" s="237">
        <v>0.40500000000000003</v>
      </c>
      <c r="V7" s="237">
        <v>0.42599999999999999</v>
      </c>
      <c r="W7" s="237">
        <v>0.36899999999999999</v>
      </c>
      <c r="X7" s="237">
        <v>0.315</v>
      </c>
      <c r="Y7" s="237">
        <v>0.29799999999999999</v>
      </c>
      <c r="Z7" s="237">
        <v>0.312</v>
      </c>
      <c r="AA7" s="237">
        <v>0.34699999999999998</v>
      </c>
      <c r="AB7" s="237">
        <v>0.32300000000000001</v>
      </c>
      <c r="AC7" s="237">
        <v>0.26</v>
      </c>
      <c r="AD7" s="237">
        <v>0.28899999999999998</v>
      </c>
      <c r="AE7" s="237">
        <v>0.3</v>
      </c>
      <c r="AF7" s="237">
        <v>0.27200000000000002</v>
      </c>
    </row>
    <row r="8" spans="1:32" ht="39" thickBot="1" x14ac:dyDescent="0.3">
      <c r="A8" s="231">
        <v>2</v>
      </c>
      <c r="B8" s="232" t="s">
        <v>187</v>
      </c>
      <c r="C8" s="238" t="s">
        <v>61</v>
      </c>
      <c r="D8" s="239"/>
      <c r="E8" s="218" t="s">
        <v>251</v>
      </c>
      <c r="F8" s="220"/>
      <c r="G8" s="235" t="s">
        <v>59</v>
      </c>
      <c r="H8" s="236">
        <v>20</v>
      </c>
      <c r="I8" s="240">
        <v>0.13900000000000001</v>
      </c>
      <c r="J8" s="240">
        <v>0.13700000000000001</v>
      </c>
      <c r="K8" s="240">
        <v>0.13600000000000001</v>
      </c>
      <c r="L8" s="240">
        <v>0.125</v>
      </c>
      <c r="M8" s="240">
        <v>0.11700000000000001</v>
      </c>
      <c r="N8" s="240">
        <v>0.11700000000000001</v>
      </c>
      <c r="O8" s="240">
        <v>0.109</v>
      </c>
      <c r="P8" s="240">
        <v>0.20599999999999999</v>
      </c>
      <c r="Q8" s="240">
        <v>0.27500000000000002</v>
      </c>
      <c r="R8" s="240">
        <v>0.254</v>
      </c>
      <c r="S8" s="240">
        <v>0.27200000000000002</v>
      </c>
      <c r="T8" s="240">
        <v>0.23200000000000001</v>
      </c>
      <c r="U8" s="240">
        <v>0.23899999999999999</v>
      </c>
      <c r="V8" s="240">
        <v>0.26100000000000001</v>
      </c>
      <c r="W8" s="240">
        <v>0.23899999999999999</v>
      </c>
      <c r="X8" s="240">
        <v>0.23899999999999999</v>
      </c>
      <c r="Y8" s="240">
        <v>0.19</v>
      </c>
      <c r="Z8" s="240">
        <v>0.191</v>
      </c>
      <c r="AA8" s="240">
        <v>0.17399999999999999</v>
      </c>
      <c r="AB8" s="240">
        <v>0.157</v>
      </c>
      <c r="AC8" s="240">
        <v>0.13</v>
      </c>
      <c r="AD8" s="240">
        <v>0.12</v>
      </c>
      <c r="AE8" s="240">
        <v>0.124</v>
      </c>
      <c r="AF8" s="240">
        <v>0.128</v>
      </c>
    </row>
    <row r="9" spans="1:32" ht="79.5" customHeight="1" thickBot="1" x14ac:dyDescent="0.3">
      <c r="A9" s="231">
        <v>3</v>
      </c>
      <c r="B9" s="232" t="s">
        <v>258</v>
      </c>
      <c r="C9" s="238" t="s">
        <v>61</v>
      </c>
      <c r="D9" s="239"/>
      <c r="E9" s="218" t="s">
        <v>252</v>
      </c>
      <c r="F9" s="220"/>
      <c r="G9" s="235" t="s">
        <v>59</v>
      </c>
      <c r="H9" s="236">
        <v>20</v>
      </c>
      <c r="I9" s="240">
        <v>0.26600000000000001</v>
      </c>
      <c r="J9" s="240">
        <v>0.23300000000000001</v>
      </c>
      <c r="K9" s="240">
        <v>0.22600000000000001</v>
      </c>
      <c r="L9" s="240">
        <v>0.26</v>
      </c>
      <c r="M9" s="240">
        <v>0.23300000000000001</v>
      </c>
      <c r="N9" s="240">
        <v>0.24399999999999999</v>
      </c>
      <c r="O9" s="240">
        <v>0.25700000000000001</v>
      </c>
      <c r="P9" s="240">
        <v>0.307</v>
      </c>
      <c r="Q9" s="240">
        <v>0.33500000000000002</v>
      </c>
      <c r="R9" s="240">
        <v>0.33400000000000002</v>
      </c>
      <c r="S9" s="240">
        <v>0.35699999999999998</v>
      </c>
      <c r="T9" s="240">
        <v>0.371</v>
      </c>
      <c r="U9" s="240">
        <v>0.32500000000000001</v>
      </c>
      <c r="V9" s="240">
        <v>0.34499999999999997</v>
      </c>
      <c r="W9" s="240">
        <v>0.28699999999999998</v>
      </c>
      <c r="X9" s="240">
        <v>0.23200000000000001</v>
      </c>
      <c r="Y9" s="240">
        <v>0.23599999999999999</v>
      </c>
      <c r="Z9" s="240">
        <v>0.253</v>
      </c>
      <c r="AA9" s="240">
        <v>0.24199999999999999</v>
      </c>
      <c r="AB9" s="240">
        <v>0.23200000000000001</v>
      </c>
      <c r="AC9" s="240">
        <v>0.255</v>
      </c>
      <c r="AD9" s="240">
        <v>0.23200000000000001</v>
      </c>
      <c r="AE9" s="240">
        <v>0.218</v>
      </c>
      <c r="AF9" s="240">
        <v>0.245</v>
      </c>
    </row>
    <row r="10" spans="1:32" ht="87" customHeight="1" thickBot="1" x14ac:dyDescent="0.3">
      <c r="A10" s="231">
        <v>4</v>
      </c>
      <c r="B10" s="232" t="s">
        <v>259</v>
      </c>
      <c r="C10" s="238" t="s">
        <v>273</v>
      </c>
      <c r="D10" s="239"/>
      <c r="E10" s="218" t="s">
        <v>253</v>
      </c>
      <c r="F10" s="220"/>
      <c r="G10" s="235" t="s">
        <v>59</v>
      </c>
      <c r="H10" s="236">
        <v>20</v>
      </c>
      <c r="I10" s="240">
        <v>8.6999999999999994E-2</v>
      </c>
      <c r="J10" s="240">
        <v>8.6999999999999994E-2</v>
      </c>
      <c r="K10" s="240">
        <v>8.6999999999999994E-2</v>
      </c>
      <c r="L10" s="240">
        <v>8.4000000000000005E-2</v>
      </c>
      <c r="M10" s="240">
        <v>8.6999999999999994E-2</v>
      </c>
      <c r="N10" s="240">
        <v>8.6999999999999994E-2</v>
      </c>
      <c r="O10" s="240">
        <v>8.7999999999999995E-2</v>
      </c>
      <c r="P10" s="240">
        <v>0.126</v>
      </c>
      <c r="Q10" s="240">
        <v>0.127</v>
      </c>
      <c r="R10" s="240">
        <v>0.123</v>
      </c>
      <c r="S10" s="240">
        <v>0.123</v>
      </c>
      <c r="T10" s="240">
        <v>0.1</v>
      </c>
      <c r="U10" s="240">
        <v>0.112</v>
      </c>
      <c r="V10" s="240">
        <v>0.11600000000000001</v>
      </c>
      <c r="W10" s="240">
        <v>0.123</v>
      </c>
      <c r="X10" s="240">
        <v>0.10199999999999999</v>
      </c>
      <c r="Y10" s="240">
        <v>0.10199999999999999</v>
      </c>
      <c r="Z10" s="240">
        <v>0.104</v>
      </c>
      <c r="AA10" s="240">
        <v>9.8000000000000004E-2</v>
      </c>
      <c r="AB10" s="240">
        <v>8.5999999999999993E-2</v>
      </c>
      <c r="AC10" s="240">
        <v>7.8E-2</v>
      </c>
      <c r="AD10" s="240">
        <v>7.6999999999999999E-2</v>
      </c>
      <c r="AE10" s="240">
        <v>7.5999999999999998E-2</v>
      </c>
      <c r="AF10" s="240">
        <v>7.6999999999999999E-2</v>
      </c>
    </row>
    <row r="11" spans="1:32" ht="102.75" customHeight="1" thickBot="1" x14ac:dyDescent="0.3">
      <c r="A11" s="231">
        <v>5</v>
      </c>
      <c r="B11" s="232" t="s">
        <v>260</v>
      </c>
      <c r="C11" s="238" t="s">
        <v>274</v>
      </c>
      <c r="D11" s="239"/>
      <c r="E11" s="218" t="s">
        <v>254</v>
      </c>
      <c r="F11" s="220"/>
      <c r="G11" s="235" t="s">
        <v>59</v>
      </c>
      <c r="H11" s="236">
        <v>20</v>
      </c>
      <c r="I11" s="241">
        <v>9.1999999999999998E-2</v>
      </c>
      <c r="J11" s="241">
        <v>8.1000000000000003E-2</v>
      </c>
      <c r="K11" s="241">
        <v>8.1000000000000003E-2</v>
      </c>
      <c r="L11" s="241">
        <v>8.5000000000000006E-2</v>
      </c>
      <c r="M11" s="241">
        <v>8.1000000000000003E-2</v>
      </c>
      <c r="N11" s="241">
        <v>7.9000000000000001E-2</v>
      </c>
      <c r="O11" s="241">
        <v>7.8E-2</v>
      </c>
      <c r="P11" s="241">
        <v>9.1999999999999998E-2</v>
      </c>
      <c r="Q11" s="241">
        <v>0.10199999999999999</v>
      </c>
      <c r="R11" s="241">
        <v>0.127</v>
      </c>
      <c r="S11" s="241">
        <v>0.14099999999999999</v>
      </c>
      <c r="T11" s="241">
        <v>0.13600000000000001</v>
      </c>
      <c r="U11" s="241">
        <v>0.14099999999999999</v>
      </c>
      <c r="V11" s="241">
        <v>0.13800000000000001</v>
      </c>
      <c r="W11" s="241">
        <v>0.13100000000000001</v>
      </c>
      <c r="X11" s="241">
        <v>0.104</v>
      </c>
      <c r="Y11" s="241">
        <v>8.7999999999999995E-2</v>
      </c>
      <c r="Z11" s="241">
        <v>8.1000000000000003E-2</v>
      </c>
      <c r="AA11" s="241">
        <v>8.2000000000000003E-2</v>
      </c>
      <c r="AB11" s="241">
        <v>7.9000000000000001E-2</v>
      </c>
      <c r="AC11" s="241">
        <v>8.4000000000000005E-2</v>
      </c>
      <c r="AD11" s="241">
        <v>8.4000000000000005E-2</v>
      </c>
      <c r="AE11" s="241">
        <v>8.5000000000000006E-2</v>
      </c>
      <c r="AF11" s="241">
        <v>9.0999999999999998E-2</v>
      </c>
    </row>
    <row r="12" spans="1:32" ht="26.25" thickBot="1" x14ac:dyDescent="0.3">
      <c r="A12" s="231">
        <v>6</v>
      </c>
      <c r="B12" s="232" t="s">
        <v>261</v>
      </c>
      <c r="C12" s="238" t="s">
        <v>274</v>
      </c>
      <c r="D12" s="239"/>
      <c r="E12" s="218" t="s">
        <v>255</v>
      </c>
      <c r="F12" s="220"/>
      <c r="G12" s="235" t="s">
        <v>59</v>
      </c>
      <c r="H12" s="242">
        <v>20</v>
      </c>
      <c r="I12" s="243">
        <v>1.17E-3</v>
      </c>
      <c r="J12" s="244">
        <v>1.17E-3</v>
      </c>
      <c r="K12" s="244">
        <v>1.17E-3</v>
      </c>
      <c r="L12" s="244">
        <v>1.17E-3</v>
      </c>
      <c r="M12" s="244">
        <v>1.17E-3</v>
      </c>
      <c r="N12" s="244">
        <v>1.17E-3</v>
      </c>
      <c r="O12" s="244">
        <v>1.17E-3</v>
      </c>
      <c r="P12" s="244">
        <v>1.17E-3</v>
      </c>
      <c r="Q12" s="244">
        <v>2.6189999999999998E-2</v>
      </c>
      <c r="R12" s="244">
        <v>1.08E-3</v>
      </c>
      <c r="S12" s="244">
        <v>1.17E-3</v>
      </c>
      <c r="T12" s="244">
        <v>1.08E-3</v>
      </c>
      <c r="U12" s="244">
        <v>1.08E-3</v>
      </c>
      <c r="V12" s="244">
        <v>1.08E-3</v>
      </c>
      <c r="W12" s="244">
        <v>1.17E-3</v>
      </c>
      <c r="X12" s="244">
        <v>1.08E-3</v>
      </c>
      <c r="Y12" s="244">
        <v>1.17E-3</v>
      </c>
      <c r="Z12" s="244">
        <v>1.17E-3</v>
      </c>
      <c r="AA12" s="244">
        <v>1.5210000000000001E-2</v>
      </c>
      <c r="AB12" s="244">
        <v>1.08E-3</v>
      </c>
      <c r="AC12" s="244">
        <v>1.17E-3</v>
      </c>
      <c r="AD12" s="244">
        <v>1.17E-3</v>
      </c>
      <c r="AE12" s="244">
        <v>1.17E-3</v>
      </c>
      <c r="AF12" s="237">
        <v>1.17E-3</v>
      </c>
    </row>
    <row r="13" spans="1:32" ht="48" thickBot="1" x14ac:dyDescent="0.3">
      <c r="A13" s="245">
        <v>7</v>
      </c>
      <c r="B13" s="246" t="s">
        <v>262</v>
      </c>
      <c r="C13" s="218" t="s">
        <v>275</v>
      </c>
      <c r="D13" s="220"/>
      <c r="E13" s="218" t="s">
        <v>256</v>
      </c>
      <c r="F13" s="220"/>
      <c r="G13" s="235" t="s">
        <v>59</v>
      </c>
      <c r="H13" s="236">
        <v>20</v>
      </c>
      <c r="I13" s="247">
        <v>0.51200000000000001</v>
      </c>
      <c r="J13" s="247">
        <v>0.57099999999999995</v>
      </c>
      <c r="K13" s="247">
        <v>0.499</v>
      </c>
      <c r="L13" s="247">
        <v>0.48299999999999998</v>
      </c>
      <c r="M13" s="247">
        <v>0.52</v>
      </c>
      <c r="N13" s="247">
        <v>0.55100000000000005</v>
      </c>
      <c r="O13" s="247">
        <v>0.52200000000000002</v>
      </c>
      <c r="P13" s="247">
        <v>0.55300000000000005</v>
      </c>
      <c r="Q13" s="247">
        <v>0.58299999999999996</v>
      </c>
      <c r="R13" s="247">
        <v>0.60399999999999998</v>
      </c>
      <c r="S13" s="247">
        <v>0.69</v>
      </c>
      <c r="T13" s="247">
        <v>0.68200000000000005</v>
      </c>
      <c r="U13" s="247">
        <v>0.61599999999999999</v>
      </c>
      <c r="V13" s="247">
        <v>0.56799999999999995</v>
      </c>
      <c r="W13" s="247">
        <v>0.56200000000000006</v>
      </c>
      <c r="X13" s="247">
        <v>0.54900000000000004</v>
      </c>
      <c r="Y13" s="247">
        <v>0.54600000000000004</v>
      </c>
      <c r="Z13" s="247">
        <v>0.56100000000000005</v>
      </c>
      <c r="AA13" s="247">
        <v>0.58599999999999997</v>
      </c>
      <c r="AB13" s="247">
        <v>0.58499999999999996</v>
      </c>
      <c r="AC13" s="247">
        <v>0.58199999999999996</v>
      </c>
      <c r="AD13" s="247">
        <v>0.58599999999999997</v>
      </c>
      <c r="AE13" s="248">
        <v>0.57999999999999996</v>
      </c>
      <c r="AF13" s="249">
        <v>0.57199999999999995</v>
      </c>
    </row>
    <row r="18" spans="1:22" ht="19.5" thickBot="1" x14ac:dyDescent="0.3">
      <c r="A18" s="250" t="s">
        <v>238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09"/>
      <c r="O18" s="209"/>
      <c r="P18" s="209"/>
      <c r="Q18" s="209"/>
      <c r="R18" s="209"/>
    </row>
    <row r="19" spans="1:22" ht="16.5" thickBot="1" x14ac:dyDescent="0.3">
      <c r="A19" s="252" t="s">
        <v>62</v>
      </c>
      <c r="B19" s="253"/>
      <c r="C19" s="77" t="s">
        <v>63</v>
      </c>
      <c r="D19" s="254"/>
      <c r="E19" s="254"/>
      <c r="F19" s="254"/>
      <c r="G19" s="254"/>
      <c r="H19" s="254"/>
      <c r="I19" s="254"/>
      <c r="J19" s="78"/>
      <c r="K19" s="255" t="s">
        <v>64</v>
      </c>
      <c r="L19" s="256"/>
      <c r="M19" s="256"/>
      <c r="N19" s="256"/>
      <c r="O19" s="256"/>
      <c r="P19" s="256"/>
      <c r="Q19" s="257" t="s">
        <v>65</v>
      </c>
      <c r="R19" s="258"/>
      <c r="S19" s="258"/>
      <c r="T19" s="258"/>
      <c r="U19" s="258"/>
      <c r="V19" s="259"/>
    </row>
    <row r="20" spans="1:22" ht="32.25" thickBot="1" x14ac:dyDescent="0.3">
      <c r="A20" s="260" t="s">
        <v>66</v>
      </c>
      <c r="B20" s="261" t="s">
        <v>67</v>
      </c>
      <c r="C20" s="262"/>
      <c r="D20" s="263"/>
      <c r="E20" s="263"/>
      <c r="F20" s="263"/>
      <c r="G20" s="263"/>
      <c r="H20" s="263"/>
      <c r="I20" s="263"/>
      <c r="J20" s="264"/>
      <c r="K20" s="265"/>
      <c r="L20" s="265"/>
      <c r="M20" s="265"/>
      <c r="N20" s="265"/>
      <c r="O20" s="265"/>
      <c r="P20" s="265"/>
      <c r="Q20" s="266" t="s">
        <v>276</v>
      </c>
      <c r="R20" s="267"/>
      <c r="S20" s="266" t="s">
        <v>277</v>
      </c>
      <c r="T20" s="267"/>
      <c r="U20" s="266" t="s">
        <v>11</v>
      </c>
      <c r="V20" s="267"/>
    </row>
    <row r="21" spans="1:22" ht="15.75" x14ac:dyDescent="0.25">
      <c r="A21" s="268">
        <v>47.5</v>
      </c>
      <c r="B21" s="269">
        <v>0.5</v>
      </c>
      <c r="C21" s="270" t="s">
        <v>58</v>
      </c>
      <c r="D21" s="271"/>
      <c r="E21" s="271"/>
      <c r="F21" s="271"/>
      <c r="G21" s="271"/>
      <c r="H21" s="271"/>
      <c r="I21" s="271"/>
      <c r="J21" s="272"/>
      <c r="K21" s="270" t="s">
        <v>68</v>
      </c>
      <c r="L21" s="271"/>
      <c r="M21" s="271"/>
      <c r="N21" s="271"/>
      <c r="O21" s="271"/>
      <c r="P21" s="272"/>
      <c r="Q21" s="77">
        <v>0</v>
      </c>
      <c r="R21" s="78"/>
      <c r="S21" s="77">
        <v>0</v>
      </c>
      <c r="T21" s="78"/>
      <c r="U21" s="77">
        <v>0</v>
      </c>
      <c r="V21" s="78"/>
    </row>
    <row r="22" spans="1:22" ht="16.5" thickBot="1" x14ac:dyDescent="0.3">
      <c r="A22" s="273">
        <v>0</v>
      </c>
      <c r="B22" s="274">
        <v>0</v>
      </c>
      <c r="C22" s="275"/>
      <c r="D22" s="276"/>
      <c r="E22" s="276"/>
      <c r="F22" s="276"/>
      <c r="G22" s="276"/>
      <c r="H22" s="276"/>
      <c r="I22" s="276"/>
      <c r="J22" s="277"/>
      <c r="K22" s="278"/>
      <c r="L22" s="279"/>
      <c r="M22" s="279"/>
      <c r="N22" s="279"/>
      <c r="O22" s="279"/>
      <c r="P22" s="280"/>
      <c r="Q22" s="79"/>
      <c r="R22" s="80"/>
      <c r="S22" s="79"/>
      <c r="T22" s="80"/>
      <c r="U22" s="79"/>
      <c r="V22" s="80"/>
    </row>
    <row r="23" spans="1:22" ht="15.75" x14ac:dyDescent="0.25">
      <c r="A23" s="268">
        <v>0</v>
      </c>
      <c r="B23" s="269">
        <v>0</v>
      </c>
      <c r="C23" s="270" t="s">
        <v>58</v>
      </c>
      <c r="D23" s="271"/>
      <c r="E23" s="271"/>
      <c r="F23" s="271"/>
      <c r="G23" s="271"/>
      <c r="H23" s="271"/>
      <c r="I23" s="271"/>
      <c r="J23" s="272"/>
      <c r="K23" s="270" t="s">
        <v>69</v>
      </c>
      <c r="L23" s="271"/>
      <c r="M23" s="271"/>
      <c r="N23" s="271"/>
      <c r="O23" s="271"/>
      <c r="P23" s="272"/>
      <c r="Q23" s="77">
        <v>0.18</v>
      </c>
      <c r="R23" s="78"/>
      <c r="S23" s="77">
        <v>0.221</v>
      </c>
      <c r="T23" s="78"/>
      <c r="U23" s="77">
        <v>0.16900000000000001</v>
      </c>
      <c r="V23" s="78"/>
    </row>
    <row r="24" spans="1:22" ht="16.5" thickBot="1" x14ac:dyDescent="0.3">
      <c r="A24" s="273">
        <v>49.1</v>
      </c>
      <c r="B24" s="274">
        <v>20</v>
      </c>
      <c r="C24" s="275"/>
      <c r="D24" s="276"/>
      <c r="E24" s="276"/>
      <c r="F24" s="276"/>
      <c r="G24" s="276"/>
      <c r="H24" s="276"/>
      <c r="I24" s="276"/>
      <c r="J24" s="277"/>
      <c r="K24" s="278"/>
      <c r="L24" s="279"/>
      <c r="M24" s="279"/>
      <c r="N24" s="279"/>
      <c r="O24" s="279"/>
      <c r="P24" s="280"/>
      <c r="Q24" s="79"/>
      <c r="R24" s="80"/>
      <c r="S24" s="79"/>
      <c r="T24" s="80"/>
      <c r="U24" s="79"/>
      <c r="V24" s="80"/>
    </row>
    <row r="25" spans="1:22" ht="15.75" x14ac:dyDescent="0.25">
      <c r="A25" s="268">
        <v>49.2</v>
      </c>
      <c r="B25" s="269">
        <v>0.5</v>
      </c>
      <c r="C25" s="270" t="s">
        <v>70</v>
      </c>
      <c r="D25" s="271"/>
      <c r="E25" s="271"/>
      <c r="F25" s="271"/>
      <c r="G25" s="271"/>
      <c r="H25" s="271"/>
      <c r="I25" s="271"/>
      <c r="J25" s="272"/>
      <c r="K25" s="270" t="s">
        <v>71</v>
      </c>
      <c r="L25" s="271"/>
      <c r="M25" s="271"/>
      <c r="N25" s="271"/>
      <c r="O25" s="271"/>
      <c r="P25" s="272"/>
      <c r="Q25" s="77">
        <v>0</v>
      </c>
      <c r="R25" s="78"/>
      <c r="S25" s="77">
        <v>0</v>
      </c>
      <c r="T25" s="78"/>
      <c r="U25" s="77">
        <v>0</v>
      </c>
      <c r="V25" s="78"/>
    </row>
    <row r="26" spans="1:22" ht="16.5" thickBot="1" x14ac:dyDescent="0.3">
      <c r="A26" s="273">
        <v>0</v>
      </c>
      <c r="B26" s="274">
        <v>0</v>
      </c>
      <c r="C26" s="275"/>
      <c r="D26" s="276"/>
      <c r="E26" s="276"/>
      <c r="F26" s="276"/>
      <c r="G26" s="276"/>
      <c r="H26" s="276"/>
      <c r="I26" s="276"/>
      <c r="J26" s="277"/>
      <c r="K26" s="278"/>
      <c r="L26" s="279"/>
      <c r="M26" s="279"/>
      <c r="N26" s="279"/>
      <c r="O26" s="279"/>
      <c r="P26" s="280"/>
      <c r="Q26" s="79"/>
      <c r="R26" s="80"/>
      <c r="S26" s="79"/>
      <c r="T26" s="80"/>
      <c r="U26" s="79"/>
      <c r="V26" s="80"/>
    </row>
    <row r="27" spans="1:22" ht="15.75" x14ac:dyDescent="0.25">
      <c r="A27" s="268">
        <v>47.5</v>
      </c>
      <c r="B27" s="269">
        <v>0.5</v>
      </c>
      <c r="C27" s="270" t="s">
        <v>72</v>
      </c>
      <c r="D27" s="271"/>
      <c r="E27" s="271"/>
      <c r="F27" s="271"/>
      <c r="G27" s="271"/>
      <c r="H27" s="271"/>
      <c r="I27" s="271"/>
      <c r="J27" s="272"/>
      <c r="K27" s="270" t="s">
        <v>73</v>
      </c>
      <c r="L27" s="271"/>
      <c r="M27" s="271"/>
      <c r="N27" s="271"/>
      <c r="O27" s="271"/>
      <c r="P27" s="272"/>
      <c r="Q27" s="77">
        <v>0</v>
      </c>
      <c r="R27" s="78"/>
      <c r="S27" s="77">
        <v>0</v>
      </c>
      <c r="T27" s="78"/>
      <c r="U27" s="77">
        <v>0</v>
      </c>
      <c r="V27" s="78"/>
    </row>
    <row r="28" spans="1:22" ht="16.5" thickBot="1" x14ac:dyDescent="0.3">
      <c r="A28" s="273">
        <v>48.9</v>
      </c>
      <c r="B28" s="274">
        <v>35</v>
      </c>
      <c r="C28" s="275"/>
      <c r="D28" s="276"/>
      <c r="E28" s="276"/>
      <c r="F28" s="276"/>
      <c r="G28" s="276"/>
      <c r="H28" s="276"/>
      <c r="I28" s="276"/>
      <c r="J28" s="277"/>
      <c r="K28" s="278"/>
      <c r="L28" s="279"/>
      <c r="M28" s="279"/>
      <c r="N28" s="279"/>
      <c r="O28" s="279"/>
      <c r="P28" s="280"/>
      <c r="Q28" s="79"/>
      <c r="R28" s="80"/>
      <c r="S28" s="79"/>
      <c r="T28" s="80"/>
      <c r="U28" s="79"/>
      <c r="V28" s="80"/>
    </row>
    <row r="29" spans="1:22" ht="15.75" x14ac:dyDescent="0.25">
      <c r="A29" s="268">
        <v>47.5</v>
      </c>
      <c r="B29" s="269">
        <v>0.5</v>
      </c>
      <c r="C29" s="270" t="s">
        <v>74</v>
      </c>
      <c r="D29" s="271"/>
      <c r="E29" s="271"/>
      <c r="F29" s="271"/>
      <c r="G29" s="271"/>
      <c r="H29" s="271"/>
      <c r="I29" s="271"/>
      <c r="J29" s="272"/>
      <c r="K29" s="270" t="s">
        <v>75</v>
      </c>
      <c r="L29" s="271"/>
      <c r="M29" s="271"/>
      <c r="N29" s="271"/>
      <c r="O29" s="271"/>
      <c r="P29" s="272"/>
      <c r="Q29" s="77">
        <v>0</v>
      </c>
      <c r="R29" s="78"/>
      <c r="S29" s="77">
        <v>0</v>
      </c>
      <c r="T29" s="78"/>
      <c r="U29" s="77">
        <v>0</v>
      </c>
      <c r="V29" s="78"/>
    </row>
    <row r="30" spans="1:22" ht="16.5" thickBot="1" x14ac:dyDescent="0.3">
      <c r="A30" s="273">
        <v>48.9</v>
      </c>
      <c r="B30" s="274">
        <v>35</v>
      </c>
      <c r="C30" s="275"/>
      <c r="D30" s="276"/>
      <c r="E30" s="276"/>
      <c r="F30" s="276"/>
      <c r="G30" s="276"/>
      <c r="H30" s="276"/>
      <c r="I30" s="276"/>
      <c r="J30" s="277"/>
      <c r="K30" s="278"/>
      <c r="L30" s="279"/>
      <c r="M30" s="279"/>
      <c r="N30" s="279"/>
      <c r="O30" s="279"/>
      <c r="P30" s="280"/>
      <c r="Q30" s="79"/>
      <c r="R30" s="80"/>
      <c r="S30" s="79"/>
      <c r="T30" s="80"/>
      <c r="U30" s="79"/>
      <c r="V30" s="80"/>
    </row>
    <row r="31" spans="1:22" ht="15.75" x14ac:dyDescent="0.25">
      <c r="A31" s="268">
        <v>46.7</v>
      </c>
      <c r="B31" s="269">
        <v>0.3</v>
      </c>
      <c r="C31" s="270" t="s">
        <v>76</v>
      </c>
      <c r="D31" s="271"/>
      <c r="E31" s="271"/>
      <c r="F31" s="271"/>
      <c r="G31" s="271"/>
      <c r="H31" s="271"/>
      <c r="I31" s="271"/>
      <c r="J31" s="272"/>
      <c r="K31" s="270" t="s">
        <v>77</v>
      </c>
      <c r="L31" s="271"/>
      <c r="M31" s="271"/>
      <c r="N31" s="271"/>
      <c r="O31" s="271"/>
      <c r="P31" s="272"/>
      <c r="Q31" s="281">
        <v>3.3959999999999999</v>
      </c>
      <c r="R31" s="282"/>
      <c r="S31" s="281">
        <v>3.88</v>
      </c>
      <c r="T31" s="282"/>
      <c r="U31" s="281">
        <v>3.6680000000000001</v>
      </c>
      <c r="V31" s="282"/>
    </row>
    <row r="32" spans="1:22" ht="16.5" thickBot="1" x14ac:dyDescent="0.3">
      <c r="A32" s="273">
        <v>48.7</v>
      </c>
      <c r="B32" s="274">
        <v>60</v>
      </c>
      <c r="C32" s="275"/>
      <c r="D32" s="276"/>
      <c r="E32" s="276"/>
      <c r="F32" s="276"/>
      <c r="G32" s="276"/>
      <c r="H32" s="276"/>
      <c r="I32" s="276"/>
      <c r="J32" s="277"/>
      <c r="K32" s="278"/>
      <c r="L32" s="279"/>
      <c r="M32" s="279"/>
      <c r="N32" s="279"/>
      <c r="O32" s="279"/>
      <c r="P32" s="280"/>
      <c r="Q32" s="283"/>
      <c r="R32" s="284"/>
      <c r="S32" s="283"/>
      <c r="T32" s="284"/>
      <c r="U32" s="283"/>
      <c r="V32" s="284"/>
    </row>
    <row r="33" spans="1:22" ht="15.75" x14ac:dyDescent="0.25">
      <c r="A33" s="268">
        <v>47.2</v>
      </c>
      <c r="B33" s="269">
        <v>0.5</v>
      </c>
      <c r="C33" s="270" t="s">
        <v>78</v>
      </c>
      <c r="D33" s="271"/>
      <c r="E33" s="271"/>
      <c r="F33" s="271"/>
      <c r="G33" s="271"/>
      <c r="H33" s="271"/>
      <c r="I33" s="271"/>
      <c r="J33" s="272"/>
      <c r="K33" s="270" t="s">
        <v>79</v>
      </c>
      <c r="L33" s="271"/>
      <c r="M33" s="271"/>
      <c r="N33" s="271"/>
      <c r="O33" s="271"/>
      <c r="P33" s="272"/>
      <c r="Q33" s="77">
        <v>3.6360000000000001</v>
      </c>
      <c r="R33" s="78"/>
      <c r="S33" s="77">
        <v>3.9220000000000002</v>
      </c>
      <c r="T33" s="78"/>
      <c r="U33" s="77">
        <v>3.4369999999999998</v>
      </c>
      <c r="V33" s="78"/>
    </row>
    <row r="34" spans="1:22" ht="16.5" thickBot="1" x14ac:dyDescent="0.3">
      <c r="A34" s="273">
        <v>0</v>
      </c>
      <c r="B34" s="274">
        <v>0</v>
      </c>
      <c r="C34" s="275"/>
      <c r="D34" s="276"/>
      <c r="E34" s="276"/>
      <c r="F34" s="276"/>
      <c r="G34" s="276"/>
      <c r="H34" s="276"/>
      <c r="I34" s="276"/>
      <c r="J34" s="277"/>
      <c r="K34" s="278"/>
      <c r="L34" s="279"/>
      <c r="M34" s="279"/>
      <c r="N34" s="279"/>
      <c r="O34" s="279"/>
      <c r="P34" s="280"/>
      <c r="Q34" s="79"/>
      <c r="R34" s="80"/>
      <c r="S34" s="79"/>
      <c r="T34" s="80"/>
      <c r="U34" s="79"/>
      <c r="V34" s="80"/>
    </row>
    <row r="35" spans="1:22" ht="15.75" x14ac:dyDescent="0.25">
      <c r="A35" s="268">
        <v>46.7</v>
      </c>
      <c r="B35" s="269">
        <v>0.3</v>
      </c>
      <c r="C35" s="270" t="s">
        <v>80</v>
      </c>
      <c r="D35" s="271"/>
      <c r="E35" s="271"/>
      <c r="F35" s="271"/>
      <c r="G35" s="271"/>
      <c r="H35" s="271"/>
      <c r="I35" s="271"/>
      <c r="J35" s="272"/>
      <c r="K35" s="270" t="s">
        <v>60</v>
      </c>
      <c r="L35" s="271"/>
      <c r="M35" s="271"/>
      <c r="N35" s="271"/>
      <c r="O35" s="271"/>
      <c r="P35" s="272"/>
      <c r="Q35" s="77">
        <v>6.2E-2</v>
      </c>
      <c r="R35" s="78"/>
      <c r="S35" s="77">
        <v>0.12</v>
      </c>
      <c r="T35" s="78"/>
      <c r="U35" s="77">
        <v>6.4000000000000001E-2</v>
      </c>
      <c r="V35" s="78"/>
    </row>
    <row r="36" spans="1:22" ht="16.5" thickBot="1" x14ac:dyDescent="0.3">
      <c r="A36" s="273">
        <v>48.7</v>
      </c>
      <c r="B36" s="274">
        <v>60</v>
      </c>
      <c r="C36" s="275"/>
      <c r="D36" s="276"/>
      <c r="E36" s="276"/>
      <c r="F36" s="276"/>
      <c r="G36" s="276"/>
      <c r="H36" s="276"/>
      <c r="I36" s="276"/>
      <c r="J36" s="277"/>
      <c r="K36" s="278"/>
      <c r="L36" s="279"/>
      <c r="M36" s="279"/>
      <c r="N36" s="279"/>
      <c r="O36" s="279"/>
      <c r="P36" s="280"/>
      <c r="Q36" s="79"/>
      <c r="R36" s="80"/>
      <c r="S36" s="79"/>
      <c r="T36" s="80"/>
      <c r="U36" s="79"/>
      <c r="V36" s="80"/>
    </row>
    <row r="37" spans="1:22" ht="15.75" x14ac:dyDescent="0.25">
      <c r="A37" s="285">
        <v>47.2</v>
      </c>
      <c r="B37" s="286">
        <v>0.3</v>
      </c>
      <c r="C37" s="270" t="s">
        <v>81</v>
      </c>
      <c r="D37" s="271"/>
      <c r="E37" s="271"/>
      <c r="F37" s="271"/>
      <c r="G37" s="271"/>
      <c r="H37" s="271"/>
      <c r="I37" s="271"/>
      <c r="J37" s="272"/>
      <c r="K37" s="270" t="s">
        <v>82</v>
      </c>
      <c r="L37" s="271"/>
      <c r="M37" s="271"/>
      <c r="N37" s="271"/>
      <c r="O37" s="271"/>
      <c r="P37" s="272"/>
      <c r="Q37" s="77">
        <v>0</v>
      </c>
      <c r="R37" s="78"/>
      <c r="S37" s="77">
        <v>0</v>
      </c>
      <c r="T37" s="78"/>
      <c r="U37" s="77">
        <v>0</v>
      </c>
      <c r="V37" s="78"/>
    </row>
    <row r="38" spans="1:22" ht="16.5" thickBot="1" x14ac:dyDescent="0.3">
      <c r="A38" s="287">
        <v>48.8</v>
      </c>
      <c r="B38" s="288">
        <v>40</v>
      </c>
      <c r="C38" s="275"/>
      <c r="D38" s="276"/>
      <c r="E38" s="276"/>
      <c r="F38" s="276"/>
      <c r="G38" s="276"/>
      <c r="H38" s="276"/>
      <c r="I38" s="276"/>
      <c r="J38" s="277"/>
      <c r="K38" s="278"/>
      <c r="L38" s="279"/>
      <c r="M38" s="279"/>
      <c r="N38" s="279"/>
      <c r="O38" s="279"/>
      <c r="P38" s="280"/>
      <c r="Q38" s="79"/>
      <c r="R38" s="80"/>
      <c r="S38" s="79"/>
      <c r="T38" s="80"/>
      <c r="U38" s="79"/>
      <c r="V38" s="80"/>
    </row>
    <row r="39" spans="1:22" ht="15.75" x14ac:dyDescent="0.25">
      <c r="A39" s="268">
        <v>46.7</v>
      </c>
      <c r="B39" s="269">
        <v>0.3</v>
      </c>
      <c r="C39" s="270" t="s">
        <v>83</v>
      </c>
      <c r="D39" s="271"/>
      <c r="E39" s="271"/>
      <c r="F39" s="271"/>
      <c r="G39" s="271"/>
      <c r="H39" s="271"/>
      <c r="I39" s="271"/>
      <c r="J39" s="272"/>
      <c r="K39" s="270" t="s">
        <v>77</v>
      </c>
      <c r="L39" s="271"/>
      <c r="M39" s="271"/>
      <c r="N39" s="271"/>
      <c r="O39" s="271"/>
      <c r="P39" s="272"/>
      <c r="Q39" s="77">
        <v>1.3080000000000001</v>
      </c>
      <c r="R39" s="78"/>
      <c r="S39" s="77">
        <v>1.867</v>
      </c>
      <c r="T39" s="78"/>
      <c r="U39" s="77">
        <v>1.5189999999999999</v>
      </c>
      <c r="V39" s="78"/>
    </row>
    <row r="40" spans="1:22" ht="16.5" thickBot="1" x14ac:dyDescent="0.3">
      <c r="A40" s="273">
        <v>48.7</v>
      </c>
      <c r="B40" s="274">
        <v>60</v>
      </c>
      <c r="C40" s="275"/>
      <c r="D40" s="276"/>
      <c r="E40" s="276"/>
      <c r="F40" s="276"/>
      <c r="G40" s="276"/>
      <c r="H40" s="276"/>
      <c r="I40" s="276"/>
      <c r="J40" s="277"/>
      <c r="K40" s="275"/>
      <c r="L40" s="276"/>
      <c r="M40" s="276"/>
      <c r="N40" s="276"/>
      <c r="O40" s="276"/>
      <c r="P40" s="277"/>
      <c r="Q40" s="262"/>
      <c r="R40" s="264"/>
      <c r="S40" s="262"/>
      <c r="T40" s="264"/>
      <c r="U40" s="262"/>
      <c r="V40" s="264"/>
    </row>
    <row r="41" spans="1:22" ht="15.75" x14ac:dyDescent="0.25">
      <c r="A41" s="289"/>
      <c r="B41" s="289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89"/>
      <c r="R41" s="289"/>
      <c r="S41" s="289"/>
      <c r="T41" s="289"/>
      <c r="U41" s="289"/>
      <c r="V41" s="289"/>
    </row>
    <row r="46" spans="1:22" ht="18.75" x14ac:dyDescent="0.3">
      <c r="E46" s="147" t="s">
        <v>285</v>
      </c>
      <c r="F46" s="206"/>
      <c r="G46" s="206"/>
      <c r="R46" s="291"/>
    </row>
  </sheetData>
  <mergeCells count="77">
    <mergeCell ref="A1:AD1"/>
    <mergeCell ref="C13:D13"/>
    <mergeCell ref="C10:D10"/>
    <mergeCell ref="C11:D11"/>
    <mergeCell ref="C12:D12"/>
    <mergeCell ref="C7:D7"/>
    <mergeCell ref="C8:D8"/>
    <mergeCell ref="C9:D9"/>
    <mergeCell ref="S23:T24"/>
    <mergeCell ref="U23:V24"/>
    <mergeCell ref="C21:J22"/>
    <mergeCell ref="K21:P22"/>
    <mergeCell ref="Q21:R22"/>
    <mergeCell ref="S21:T22"/>
    <mergeCell ref="U21:V22"/>
    <mergeCell ref="S27:T28"/>
    <mergeCell ref="U27:V28"/>
    <mergeCell ref="C25:J26"/>
    <mergeCell ref="K25:P26"/>
    <mergeCell ref="Q25:R26"/>
    <mergeCell ref="S25:T26"/>
    <mergeCell ref="U25:V26"/>
    <mergeCell ref="S31:T32"/>
    <mergeCell ref="U31:V32"/>
    <mergeCell ref="C29:J30"/>
    <mergeCell ref="K29:P30"/>
    <mergeCell ref="Q29:R30"/>
    <mergeCell ref="S29:T30"/>
    <mergeCell ref="U29:V30"/>
    <mergeCell ref="S35:T36"/>
    <mergeCell ref="U35:V36"/>
    <mergeCell ref="C33:J34"/>
    <mergeCell ref="K33:P34"/>
    <mergeCell ref="Q33:R34"/>
    <mergeCell ref="S33:T34"/>
    <mergeCell ref="U33:V34"/>
    <mergeCell ref="E12:F12"/>
    <mergeCell ref="E13:F13"/>
    <mergeCell ref="C35:J36"/>
    <mergeCell ref="K35:P36"/>
    <mergeCell ref="Q35:R36"/>
    <mergeCell ref="C31:J32"/>
    <mergeCell ref="K31:P32"/>
    <mergeCell ref="Q31:R32"/>
    <mergeCell ref="C27:J28"/>
    <mergeCell ref="K27:P28"/>
    <mergeCell ref="Q27:R28"/>
    <mergeCell ref="C23:J24"/>
    <mergeCell ref="K23:P24"/>
    <mergeCell ref="Q23:R24"/>
    <mergeCell ref="C19:J20"/>
    <mergeCell ref="K19:P20"/>
    <mergeCell ref="E7:F7"/>
    <mergeCell ref="E8:F8"/>
    <mergeCell ref="E9:F9"/>
    <mergeCell ref="E10:F10"/>
    <mergeCell ref="E11:F11"/>
    <mergeCell ref="A4:K4"/>
    <mergeCell ref="A5:H5"/>
    <mergeCell ref="I5:AF5"/>
    <mergeCell ref="C6:D6"/>
    <mergeCell ref="E6:F6"/>
    <mergeCell ref="A19:B19"/>
    <mergeCell ref="Q19:V19"/>
    <mergeCell ref="Q20:R20"/>
    <mergeCell ref="S20:T20"/>
    <mergeCell ref="U20:V20"/>
    <mergeCell ref="C37:J38"/>
    <mergeCell ref="K37:P38"/>
    <mergeCell ref="Q37:R38"/>
    <mergeCell ref="S37:T38"/>
    <mergeCell ref="U37:V38"/>
    <mergeCell ref="C39:J40"/>
    <mergeCell ref="K39:P40"/>
    <mergeCell ref="Q39:R40"/>
    <mergeCell ref="S39:T40"/>
    <mergeCell ref="U39:V40"/>
  </mergeCells>
  <printOptions horizontalCentered="1" verticalCentered="1"/>
  <pageMargins left="0.35416700000000001" right="0.39374999999999999" top="0" bottom="0" header="0" footer="0"/>
  <pageSetup paperSize="9" scale="55" fitToWidth="0" orientation="landscape" r:id="rId1"/>
  <drawing r:id="rId2"/>
  <extLst>
    <ext uri="smNativeData">
      <pm:sheetPrefs xmlns:pm="smNativeData" day="162447834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38"/>
  <sheetViews>
    <sheetView topLeftCell="A4" zoomScale="90" workbookViewId="0">
      <selection activeCell="M30" sqref="M30"/>
    </sheetView>
  </sheetViews>
  <sheetFormatPr defaultRowHeight="15" x14ac:dyDescent="0.25"/>
  <cols>
    <col min="1" max="1" width="7.85546875" style="37" customWidth="1"/>
    <col min="2" max="2" width="10.7109375" style="37" customWidth="1"/>
    <col min="3" max="3" width="9.5703125" style="37" customWidth="1"/>
    <col min="4" max="4" width="10.7109375" style="37" customWidth="1"/>
    <col min="5" max="5" width="11.42578125" style="37" customWidth="1"/>
    <col min="6" max="7" width="9.28515625" style="37" customWidth="1"/>
    <col min="8" max="9" width="10.7109375" style="37" customWidth="1"/>
    <col min="10" max="11" width="9.28515625" style="37" customWidth="1"/>
    <col min="12" max="13" width="10.7109375" style="37" customWidth="1"/>
    <col min="14" max="14" width="10.140625" style="37" customWidth="1"/>
    <col min="15" max="15" width="10.7109375" style="37" customWidth="1"/>
    <col min="16" max="16" width="10.28515625" style="37" customWidth="1"/>
    <col min="17" max="17" width="10.7109375" style="37" customWidth="1"/>
    <col min="18" max="19" width="11.42578125" style="37" customWidth="1"/>
    <col min="20" max="21" width="10.7109375" style="37" customWidth="1"/>
    <col min="22" max="22" width="11.85546875" style="37" customWidth="1"/>
    <col min="23" max="23" width="9.28515625" style="37" customWidth="1"/>
    <col min="24" max="24" width="15" style="37" customWidth="1"/>
    <col min="25" max="25" width="11.7109375" style="37" customWidth="1"/>
    <col min="26" max="26" width="12.140625" style="37" customWidth="1"/>
    <col min="27" max="27" width="11.42578125" style="37" customWidth="1"/>
    <col min="28" max="28" width="13.7109375" style="37" customWidth="1"/>
    <col min="29" max="29" width="9.140625" style="37" customWidth="1"/>
    <col min="30" max="16384" width="9.140625" style="37"/>
  </cols>
  <sheetData>
    <row r="1" spans="1:28" x14ac:dyDescent="0.25">
      <c r="A1" s="95" t="s">
        <v>84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7"/>
    </row>
    <row r="2" spans="1:28" ht="35.25" customHeight="1" x14ac:dyDescent="0.25">
      <c r="A2" s="98" t="s">
        <v>284</v>
      </c>
      <c r="B2" s="99"/>
      <c r="C2" s="38"/>
      <c r="D2" s="100" t="s">
        <v>1</v>
      </c>
      <c r="E2" s="100"/>
      <c r="F2" s="100"/>
      <c r="G2" s="100"/>
      <c r="H2" s="101"/>
      <c r="I2" s="101"/>
      <c r="J2" s="101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02" t="s">
        <v>2</v>
      </c>
      <c r="W2" s="102"/>
      <c r="X2" s="102"/>
      <c r="Y2" s="102"/>
      <c r="Z2" s="102"/>
      <c r="AA2" s="102"/>
      <c r="AB2" s="103"/>
    </row>
    <row r="3" spans="1:28" ht="15" customHeight="1" x14ac:dyDescent="0.25">
      <c r="A3" s="112" t="s">
        <v>85</v>
      </c>
      <c r="B3" s="81" t="s">
        <v>86</v>
      </c>
      <c r="C3" s="81" t="s">
        <v>87</v>
      </c>
      <c r="D3" s="81" t="s">
        <v>88</v>
      </c>
      <c r="E3" s="81" t="s">
        <v>89</v>
      </c>
      <c r="F3" s="81" t="s">
        <v>90</v>
      </c>
      <c r="G3" s="81" t="s">
        <v>91</v>
      </c>
      <c r="H3" s="81" t="s">
        <v>92</v>
      </c>
      <c r="I3" s="81" t="s">
        <v>93</v>
      </c>
      <c r="J3" s="81" t="s">
        <v>94</v>
      </c>
      <c r="K3" s="81" t="s">
        <v>95</v>
      </c>
      <c r="L3" s="81" t="s">
        <v>96</v>
      </c>
      <c r="M3" s="81" t="s">
        <v>97</v>
      </c>
      <c r="N3" s="81" t="s">
        <v>98</v>
      </c>
      <c r="O3" s="81" t="s">
        <v>99</v>
      </c>
      <c r="P3" s="81" t="s">
        <v>100</v>
      </c>
      <c r="Q3" s="81" t="s">
        <v>101</v>
      </c>
      <c r="R3" s="81" t="s">
        <v>102</v>
      </c>
      <c r="S3" s="81" t="s">
        <v>103</v>
      </c>
      <c r="T3" s="81" t="s">
        <v>104</v>
      </c>
      <c r="U3" s="81" t="s">
        <v>105</v>
      </c>
      <c r="V3" s="104" t="s">
        <v>106</v>
      </c>
      <c r="W3" s="105"/>
      <c r="X3" s="106"/>
      <c r="Y3" s="110" t="s">
        <v>107</v>
      </c>
      <c r="Z3" s="81" t="s">
        <v>108</v>
      </c>
      <c r="AA3" s="84" t="s">
        <v>109</v>
      </c>
      <c r="AB3" s="88" t="s">
        <v>110</v>
      </c>
    </row>
    <row r="4" spans="1:28" x14ac:dyDescent="0.25">
      <c r="A4" s="113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107"/>
      <c r="W4" s="108"/>
      <c r="X4" s="109"/>
      <c r="Y4" s="111"/>
      <c r="Z4" s="82"/>
      <c r="AA4" s="85"/>
      <c r="AB4" s="89"/>
    </row>
    <row r="5" spans="1:28" ht="21.75" customHeight="1" x14ac:dyDescent="0.25">
      <c r="A5" s="113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92" t="s">
        <v>111</v>
      </c>
      <c r="W5" s="92" t="s">
        <v>112</v>
      </c>
      <c r="X5" s="92" t="s">
        <v>113</v>
      </c>
      <c r="Y5" s="111"/>
      <c r="Z5" s="82"/>
      <c r="AA5" s="85"/>
      <c r="AB5" s="89"/>
    </row>
    <row r="6" spans="1:28" x14ac:dyDescent="0.25">
      <c r="A6" s="11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92"/>
      <c r="W6" s="92"/>
      <c r="X6" s="92"/>
      <c r="Y6" s="56" t="s">
        <v>114</v>
      </c>
      <c r="Z6" s="82"/>
      <c r="AA6" s="86"/>
      <c r="AB6" s="90"/>
    </row>
    <row r="7" spans="1:28" x14ac:dyDescent="0.25">
      <c r="A7" s="113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92"/>
      <c r="W7" s="92"/>
      <c r="X7" s="92"/>
      <c r="Y7" s="56" t="s">
        <v>115</v>
      </c>
      <c r="Z7" s="82"/>
      <c r="AA7" s="86"/>
      <c r="AB7" s="90"/>
    </row>
    <row r="8" spans="1:28" x14ac:dyDescent="0.25">
      <c r="A8" s="113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92"/>
      <c r="W8" s="92"/>
      <c r="X8" s="92"/>
      <c r="Y8" s="93" t="s">
        <v>116</v>
      </c>
      <c r="Z8" s="82"/>
      <c r="AA8" s="86"/>
      <c r="AB8" s="90"/>
    </row>
    <row r="9" spans="1:28" x14ac:dyDescent="0.25">
      <c r="A9" s="114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92"/>
      <c r="W9" s="92"/>
      <c r="X9" s="92"/>
      <c r="Y9" s="94"/>
      <c r="Z9" s="83"/>
      <c r="AA9" s="87"/>
      <c r="AB9" s="91"/>
    </row>
    <row r="10" spans="1:28" x14ac:dyDescent="0.25">
      <c r="A10" s="39"/>
      <c r="B10" s="40">
        <v>1</v>
      </c>
      <c r="C10" s="40">
        <f t="shared" ref="C10:AB10" si="0">B10+1</f>
        <v>2</v>
      </c>
      <c r="D10" s="40">
        <f t="shared" si="0"/>
        <v>3</v>
      </c>
      <c r="E10" s="40">
        <f t="shared" si="0"/>
        <v>4</v>
      </c>
      <c r="F10" s="40">
        <f t="shared" si="0"/>
        <v>5</v>
      </c>
      <c r="G10" s="40">
        <f t="shared" si="0"/>
        <v>6</v>
      </c>
      <c r="H10" s="40">
        <f t="shared" si="0"/>
        <v>7</v>
      </c>
      <c r="I10" s="40">
        <f t="shared" si="0"/>
        <v>8</v>
      </c>
      <c r="J10" s="40">
        <f t="shared" si="0"/>
        <v>9</v>
      </c>
      <c r="K10" s="40">
        <f t="shared" si="0"/>
        <v>10</v>
      </c>
      <c r="L10" s="40">
        <f t="shared" si="0"/>
        <v>11</v>
      </c>
      <c r="M10" s="40">
        <f t="shared" si="0"/>
        <v>12</v>
      </c>
      <c r="N10" s="40">
        <f t="shared" si="0"/>
        <v>13</v>
      </c>
      <c r="O10" s="40">
        <f t="shared" si="0"/>
        <v>14</v>
      </c>
      <c r="P10" s="40">
        <f t="shared" si="0"/>
        <v>15</v>
      </c>
      <c r="Q10" s="40">
        <f t="shared" si="0"/>
        <v>16</v>
      </c>
      <c r="R10" s="40">
        <f t="shared" si="0"/>
        <v>17</v>
      </c>
      <c r="S10" s="40">
        <f t="shared" si="0"/>
        <v>18</v>
      </c>
      <c r="T10" s="40">
        <f t="shared" si="0"/>
        <v>19</v>
      </c>
      <c r="U10" s="40">
        <f t="shared" si="0"/>
        <v>20</v>
      </c>
      <c r="V10" s="40">
        <f t="shared" si="0"/>
        <v>21</v>
      </c>
      <c r="W10" s="40">
        <f t="shared" si="0"/>
        <v>22</v>
      </c>
      <c r="X10" s="40">
        <f t="shared" si="0"/>
        <v>23</v>
      </c>
      <c r="Y10" s="40">
        <f t="shared" si="0"/>
        <v>24</v>
      </c>
      <c r="Z10" s="40">
        <f t="shared" si="0"/>
        <v>25</v>
      </c>
      <c r="AA10" s="40">
        <f t="shared" si="0"/>
        <v>26</v>
      </c>
      <c r="AB10" s="40">
        <f t="shared" si="0"/>
        <v>27</v>
      </c>
    </row>
    <row r="11" spans="1:28" ht="15.75" x14ac:dyDescent="0.25">
      <c r="A11" s="41" t="s">
        <v>117</v>
      </c>
      <c r="B11" s="292">
        <v>2.2351999999999999</v>
      </c>
      <c r="C11" s="292">
        <v>1.5224000000000002</v>
      </c>
      <c r="D11" s="292">
        <v>3.5728000000000004</v>
      </c>
      <c r="E11" s="292">
        <v>2.6751999999999998</v>
      </c>
      <c r="F11" s="292">
        <v>1.272</v>
      </c>
      <c r="G11" s="292">
        <v>1.3896000000000002</v>
      </c>
      <c r="H11" s="292">
        <v>1.4712000000000001</v>
      </c>
      <c r="I11" s="292">
        <v>1.3152000000000001</v>
      </c>
      <c r="J11" s="292">
        <v>6.5600000000000001E-4</v>
      </c>
      <c r="K11" s="293">
        <v>0</v>
      </c>
      <c r="L11" s="292">
        <v>11.247400000000001</v>
      </c>
      <c r="M11" s="292">
        <v>24.657599999999999</v>
      </c>
      <c r="N11" s="292">
        <v>0</v>
      </c>
      <c r="O11" s="292">
        <v>0</v>
      </c>
      <c r="P11" s="292">
        <v>0</v>
      </c>
      <c r="Q11" s="292">
        <v>0</v>
      </c>
      <c r="R11" s="292">
        <v>0</v>
      </c>
      <c r="S11" s="292">
        <v>0</v>
      </c>
      <c r="T11" s="292">
        <v>11.213400000000002</v>
      </c>
      <c r="U11" s="292">
        <v>24.486000000000001</v>
      </c>
      <c r="V11" s="22">
        <f t="shared" ref="V11:V34" si="1">SUM(B11,D11,L11,N11,P11,R11,T11)</f>
        <v>28.268799999999999</v>
      </c>
      <c r="W11" s="22"/>
      <c r="X11" s="22">
        <f t="shared" ref="X11:X34" si="2">SUM(F11,H11,J11)</f>
        <v>2.7438560000000001</v>
      </c>
      <c r="Y11" s="22">
        <f t="shared" ref="Y11:Y34" si="3">SUM(V11:X11)</f>
        <v>31.012656</v>
      </c>
      <c r="Z11" s="22">
        <f t="shared" ref="Z11:Z34" si="4">C11+E11+G11+I11+K11+M11+O11+Q11+S11+U11</f>
        <v>56.045999999999999</v>
      </c>
      <c r="AA11" s="22">
        <f>'табл2 субаб и сторонние'!BW8</f>
        <v>30.0108216</v>
      </c>
      <c r="AB11" s="42">
        <f t="shared" ref="AB11:AB34" si="5">Y11-AA11</f>
        <v>1.0018343999999999</v>
      </c>
    </row>
    <row r="12" spans="1:28" ht="15.75" x14ac:dyDescent="0.25">
      <c r="A12" s="43" t="s">
        <v>118</v>
      </c>
      <c r="B12" s="292">
        <v>2.3672</v>
      </c>
      <c r="C12" s="292">
        <v>1.5135999999999998</v>
      </c>
      <c r="D12" s="292">
        <v>3.5551999999999997</v>
      </c>
      <c r="E12" s="292">
        <v>2.6576000000000004</v>
      </c>
      <c r="F12" s="292">
        <v>1.2887999999999999</v>
      </c>
      <c r="G12" s="292">
        <v>1.3895999999999999</v>
      </c>
      <c r="H12" s="292">
        <v>1.3895999999999999</v>
      </c>
      <c r="I12" s="292">
        <v>1.3080000000000001</v>
      </c>
      <c r="J12" s="292">
        <v>6.5600000000000001E-4</v>
      </c>
      <c r="K12" s="293">
        <v>0</v>
      </c>
      <c r="L12" s="292">
        <v>10.4686</v>
      </c>
      <c r="M12" s="292">
        <v>24.677400000000002</v>
      </c>
      <c r="N12" s="292">
        <v>0</v>
      </c>
      <c r="O12" s="292">
        <v>0</v>
      </c>
      <c r="P12" s="292">
        <v>0</v>
      </c>
      <c r="Q12" s="292">
        <v>0</v>
      </c>
      <c r="R12" s="292">
        <v>0</v>
      </c>
      <c r="S12" s="292">
        <v>0</v>
      </c>
      <c r="T12" s="292">
        <v>10.447799999999999</v>
      </c>
      <c r="U12" s="292">
        <v>24.505800000000004</v>
      </c>
      <c r="V12" s="22">
        <f t="shared" si="1"/>
        <v>26.838799999999999</v>
      </c>
      <c r="W12" s="22"/>
      <c r="X12" s="22">
        <f t="shared" si="2"/>
        <v>2.6790560000000001</v>
      </c>
      <c r="Y12" s="22">
        <f t="shared" si="3"/>
        <v>29.517855999999998</v>
      </c>
      <c r="Z12" s="22">
        <f t="shared" si="4"/>
        <v>56.052000000000007</v>
      </c>
      <c r="AA12" s="22">
        <f>'табл2 субаб и сторонние'!BW9</f>
        <v>28.553722</v>
      </c>
      <c r="AB12" s="42">
        <f t="shared" si="5"/>
        <v>0.96413399999999783</v>
      </c>
    </row>
    <row r="13" spans="1:28" ht="15.75" x14ac:dyDescent="0.25">
      <c r="A13" s="43" t="s">
        <v>119</v>
      </c>
      <c r="B13" s="292">
        <v>2.3496000000000006</v>
      </c>
      <c r="C13" s="292">
        <v>1.5048000000000001</v>
      </c>
      <c r="D13" s="292">
        <v>3.5024000000000002</v>
      </c>
      <c r="E13" s="292">
        <v>2.6136000000000004</v>
      </c>
      <c r="F13" s="292">
        <v>1.3008000000000002</v>
      </c>
      <c r="G13" s="292">
        <v>1.3968</v>
      </c>
      <c r="H13" s="292">
        <v>1.3488</v>
      </c>
      <c r="I13" s="292">
        <v>1.3032000000000001</v>
      </c>
      <c r="J13" s="292">
        <v>6.4000000000000005E-4</v>
      </c>
      <c r="K13" s="293">
        <v>0</v>
      </c>
      <c r="L13" s="292">
        <v>10.323399999999999</v>
      </c>
      <c r="M13" s="292">
        <v>24.624599999999997</v>
      </c>
      <c r="N13" s="292">
        <v>0</v>
      </c>
      <c r="O13" s="292">
        <v>0</v>
      </c>
      <c r="P13" s="292">
        <v>0</v>
      </c>
      <c r="Q13" s="292">
        <v>0</v>
      </c>
      <c r="R13" s="292">
        <v>0</v>
      </c>
      <c r="S13" s="292">
        <v>0</v>
      </c>
      <c r="T13" s="292">
        <v>10.315799999999999</v>
      </c>
      <c r="U13" s="292">
        <v>24.452999999999999</v>
      </c>
      <c r="V13" s="22">
        <f t="shared" si="1"/>
        <v>26.491199999999999</v>
      </c>
      <c r="W13" s="22"/>
      <c r="X13" s="22">
        <f t="shared" si="2"/>
        <v>2.6502400000000006</v>
      </c>
      <c r="Y13" s="22">
        <f t="shared" si="3"/>
        <v>29.141439999999999</v>
      </c>
      <c r="Z13" s="22">
        <f t="shared" si="4"/>
        <v>55.896000000000001</v>
      </c>
      <c r="AA13" s="22">
        <f>'табл2 субаб и сторонние'!BW10</f>
        <v>28.2226316</v>
      </c>
      <c r="AB13" s="42">
        <f t="shared" si="5"/>
        <v>0.91880839999999964</v>
      </c>
    </row>
    <row r="14" spans="1:28" ht="15.75" x14ac:dyDescent="0.25">
      <c r="A14" s="43" t="s">
        <v>120</v>
      </c>
      <c r="B14" s="292">
        <v>2.3672</v>
      </c>
      <c r="C14" s="292">
        <v>1.5135999999999998</v>
      </c>
      <c r="D14" s="292">
        <v>3.4496000000000002</v>
      </c>
      <c r="E14" s="292">
        <v>2.5871999999999997</v>
      </c>
      <c r="F14" s="292">
        <v>1.2695999999999998</v>
      </c>
      <c r="G14" s="292">
        <v>1.3968</v>
      </c>
      <c r="H14" s="292">
        <v>1.3080000000000001</v>
      </c>
      <c r="I14" s="292">
        <v>1.2984000000000002</v>
      </c>
      <c r="J14" s="292">
        <v>6.0800000000000003E-4</v>
      </c>
      <c r="K14" s="293">
        <v>0</v>
      </c>
      <c r="L14" s="292">
        <v>11.2342</v>
      </c>
      <c r="M14" s="292">
        <v>24.228600000000004</v>
      </c>
      <c r="N14" s="292">
        <v>0</v>
      </c>
      <c r="O14" s="292">
        <v>0</v>
      </c>
      <c r="P14" s="292">
        <v>0</v>
      </c>
      <c r="Q14" s="292">
        <v>0</v>
      </c>
      <c r="R14" s="292">
        <v>0</v>
      </c>
      <c r="S14" s="292">
        <v>0</v>
      </c>
      <c r="T14" s="292">
        <v>11.253</v>
      </c>
      <c r="U14" s="292">
        <v>24.043800000000005</v>
      </c>
      <c r="V14" s="22">
        <f t="shared" si="1"/>
        <v>28.304000000000002</v>
      </c>
      <c r="W14" s="22"/>
      <c r="X14" s="22">
        <f t="shared" si="2"/>
        <v>2.5782080000000001</v>
      </c>
      <c r="Y14" s="22">
        <f t="shared" si="3"/>
        <v>30.882208000000002</v>
      </c>
      <c r="Z14" s="22">
        <f t="shared" si="4"/>
        <v>55.068400000000011</v>
      </c>
      <c r="AA14" s="22">
        <f>'табл2 субаб и сторонние'!BW11</f>
        <v>29.987601999999999</v>
      </c>
      <c r="AB14" s="42">
        <f t="shared" si="5"/>
        <v>0.89460600000000312</v>
      </c>
    </row>
    <row r="15" spans="1:28" ht="15.75" x14ac:dyDescent="0.25">
      <c r="A15" s="43" t="s">
        <v>121</v>
      </c>
      <c r="B15" s="292">
        <v>2.3672</v>
      </c>
      <c r="C15" s="292">
        <v>1.5136000000000003</v>
      </c>
      <c r="D15" s="292">
        <v>3.3968000000000003</v>
      </c>
      <c r="E15" s="292">
        <v>2.5608000000000004</v>
      </c>
      <c r="F15" s="292">
        <v>1.2384000000000002</v>
      </c>
      <c r="G15" s="292">
        <v>1.4088000000000003</v>
      </c>
      <c r="H15" s="292">
        <v>1.3055999999999999</v>
      </c>
      <c r="I15" s="292">
        <v>1.2815999999999999</v>
      </c>
      <c r="J15" s="292">
        <v>6.2399999999999999E-4</v>
      </c>
      <c r="K15" s="293">
        <v>0</v>
      </c>
      <c r="L15" s="292">
        <v>11.6302</v>
      </c>
      <c r="M15" s="292">
        <v>24.340800000000005</v>
      </c>
      <c r="N15" s="292">
        <v>0</v>
      </c>
      <c r="O15" s="292">
        <v>0</v>
      </c>
      <c r="P15" s="292">
        <v>0</v>
      </c>
      <c r="Q15" s="292">
        <v>0</v>
      </c>
      <c r="R15" s="292">
        <v>0</v>
      </c>
      <c r="S15" s="292">
        <v>0</v>
      </c>
      <c r="T15" s="292">
        <v>11.649000000000001</v>
      </c>
      <c r="U15" s="292">
        <v>24.155999999999999</v>
      </c>
      <c r="V15" s="22">
        <f t="shared" si="1"/>
        <v>29.043200000000002</v>
      </c>
      <c r="W15" s="22"/>
      <c r="X15" s="22">
        <f t="shared" si="2"/>
        <v>2.5446240000000002</v>
      </c>
      <c r="Y15" s="22">
        <f t="shared" si="3"/>
        <v>31.587824000000001</v>
      </c>
      <c r="Z15" s="22">
        <f t="shared" si="4"/>
        <v>55.261600000000001</v>
      </c>
      <c r="AA15" s="22">
        <f>'табл2 субаб и сторонние'!BW12</f>
        <v>30.7056316</v>
      </c>
      <c r="AB15" s="42">
        <f t="shared" si="5"/>
        <v>0.88219240000000099</v>
      </c>
    </row>
    <row r="16" spans="1:28" ht="15.75" x14ac:dyDescent="0.25">
      <c r="A16" s="43" t="s">
        <v>122</v>
      </c>
      <c r="B16" s="292">
        <v>2.3144</v>
      </c>
      <c r="C16" s="292">
        <v>1.5136000000000003</v>
      </c>
      <c r="D16" s="292">
        <v>3.4672000000000001</v>
      </c>
      <c r="E16" s="292">
        <v>2.5960000000000001</v>
      </c>
      <c r="F16" s="292">
        <v>1.0968000000000002</v>
      </c>
      <c r="G16" s="292">
        <v>1.4232</v>
      </c>
      <c r="H16" s="292">
        <v>1.3752</v>
      </c>
      <c r="I16" s="292">
        <v>1.2815999999999999</v>
      </c>
      <c r="J16" s="292">
        <v>6.2399999999999999E-4</v>
      </c>
      <c r="K16" s="293">
        <v>0</v>
      </c>
      <c r="L16" s="292">
        <v>12.045</v>
      </c>
      <c r="M16" s="292">
        <v>25.132800000000003</v>
      </c>
      <c r="N16" s="292">
        <v>0</v>
      </c>
      <c r="O16" s="292">
        <v>0</v>
      </c>
      <c r="P16" s="292">
        <v>0</v>
      </c>
      <c r="Q16" s="292">
        <v>0</v>
      </c>
      <c r="R16" s="292">
        <v>0</v>
      </c>
      <c r="S16" s="292">
        <v>0</v>
      </c>
      <c r="T16" s="292">
        <v>12.144</v>
      </c>
      <c r="U16" s="292">
        <v>24.948</v>
      </c>
      <c r="V16" s="22">
        <f t="shared" si="1"/>
        <v>29.970599999999997</v>
      </c>
      <c r="W16" s="22"/>
      <c r="X16" s="22">
        <f t="shared" si="2"/>
        <v>2.4726240000000006</v>
      </c>
      <c r="Y16" s="22">
        <f t="shared" si="3"/>
        <v>32.443224000000001</v>
      </c>
      <c r="Z16" s="22">
        <f t="shared" si="4"/>
        <v>56.895200000000003</v>
      </c>
      <c r="AA16" s="22">
        <f>'табл2 субаб и сторонние'!BW13</f>
        <v>31.539981599999997</v>
      </c>
      <c r="AB16" s="42">
        <f t="shared" si="5"/>
        <v>0.90324240000000344</v>
      </c>
    </row>
    <row r="17" spans="1:28" ht="15.75" x14ac:dyDescent="0.25">
      <c r="A17" s="43" t="s">
        <v>123</v>
      </c>
      <c r="B17" s="292">
        <v>2.2880000000000003</v>
      </c>
      <c r="C17" s="292">
        <v>1.5136000000000003</v>
      </c>
      <c r="D17" s="292">
        <v>3.4319999999999999</v>
      </c>
      <c r="E17" s="292">
        <v>2.5344000000000002</v>
      </c>
      <c r="F17" s="292">
        <v>1.0848</v>
      </c>
      <c r="G17" s="292">
        <v>1.4136</v>
      </c>
      <c r="H17" s="292">
        <v>1.452</v>
      </c>
      <c r="I17" s="292">
        <v>1.2672000000000001</v>
      </c>
      <c r="J17" s="292">
        <v>6.2399999999999999E-4</v>
      </c>
      <c r="K17" s="293">
        <v>0</v>
      </c>
      <c r="L17" s="292">
        <v>15.193200000000001</v>
      </c>
      <c r="M17" s="292">
        <v>25.185599999999997</v>
      </c>
      <c r="N17" s="292">
        <v>0</v>
      </c>
      <c r="O17" s="292">
        <v>0</v>
      </c>
      <c r="P17" s="292">
        <v>0</v>
      </c>
      <c r="Q17" s="292">
        <v>0</v>
      </c>
      <c r="R17" s="292">
        <v>0</v>
      </c>
      <c r="S17" s="292">
        <v>0</v>
      </c>
      <c r="T17" s="292">
        <v>15.285600000000001</v>
      </c>
      <c r="U17" s="292">
        <v>24.981000000000002</v>
      </c>
      <c r="V17" s="22">
        <f t="shared" si="1"/>
        <v>36.198800000000006</v>
      </c>
      <c r="W17" s="22"/>
      <c r="X17" s="22">
        <f t="shared" si="2"/>
        <v>2.5374240000000001</v>
      </c>
      <c r="Y17" s="22">
        <f t="shared" si="3"/>
        <v>38.736224000000007</v>
      </c>
      <c r="Z17" s="22">
        <f t="shared" si="4"/>
        <v>56.895399999999995</v>
      </c>
      <c r="AA17" s="22">
        <f>'табл2 субаб и сторонние'!BW14</f>
        <v>37.856592000000006</v>
      </c>
      <c r="AB17" s="42">
        <f t="shared" si="5"/>
        <v>0.87963200000000086</v>
      </c>
    </row>
    <row r="18" spans="1:28" ht="15.75" x14ac:dyDescent="0.25">
      <c r="A18" s="43" t="s">
        <v>124</v>
      </c>
      <c r="B18" s="292">
        <v>2.3319999999999999</v>
      </c>
      <c r="C18" s="292">
        <v>1.5135999999999998</v>
      </c>
      <c r="D18" s="292">
        <v>3.6080000000000001</v>
      </c>
      <c r="E18" s="292">
        <v>2.5168000000000004</v>
      </c>
      <c r="F18" s="292">
        <v>1.1904000000000001</v>
      </c>
      <c r="G18" s="292">
        <v>1.4184000000000001</v>
      </c>
      <c r="H18" s="292">
        <v>1.5144000000000002</v>
      </c>
      <c r="I18" s="292">
        <v>1.2575999999999998</v>
      </c>
      <c r="J18" s="292">
        <v>6.0800000000000003E-4</v>
      </c>
      <c r="K18" s="293">
        <v>0</v>
      </c>
      <c r="L18" s="292">
        <v>19.173000000000002</v>
      </c>
      <c r="M18" s="292">
        <v>22.176000000000002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v>19.2456</v>
      </c>
      <c r="U18" s="292">
        <v>21.945</v>
      </c>
      <c r="V18" s="22">
        <f t="shared" si="1"/>
        <v>44.358599999999996</v>
      </c>
      <c r="W18" s="22"/>
      <c r="X18" s="22">
        <f t="shared" si="2"/>
        <v>2.7054080000000007</v>
      </c>
      <c r="Y18" s="22">
        <f t="shared" si="3"/>
        <v>47.064007999999994</v>
      </c>
      <c r="Z18" s="22">
        <f t="shared" si="4"/>
        <v>50.827400000000004</v>
      </c>
      <c r="AA18" s="22">
        <f>'табл2 субаб и сторонние'!BW15</f>
        <v>46.011621600000005</v>
      </c>
      <c r="AB18" s="42">
        <f t="shared" si="5"/>
        <v>1.052386399999989</v>
      </c>
    </row>
    <row r="19" spans="1:28" ht="15.75" x14ac:dyDescent="0.25">
      <c r="A19" s="43" t="s">
        <v>125</v>
      </c>
      <c r="B19" s="292">
        <v>2.4992000000000001</v>
      </c>
      <c r="C19" s="292">
        <v>1.54</v>
      </c>
      <c r="D19" s="292">
        <v>3.7311999999999999</v>
      </c>
      <c r="E19" s="292">
        <v>2.6136000000000004</v>
      </c>
      <c r="F19" s="292">
        <v>1.3175999999999999</v>
      </c>
      <c r="G19" s="292">
        <v>1.4688000000000001</v>
      </c>
      <c r="H19" s="292">
        <v>1.7208000000000001</v>
      </c>
      <c r="I19" s="292">
        <v>1.3512000000000002</v>
      </c>
      <c r="J19" s="292">
        <v>6.2399999999999999E-4</v>
      </c>
      <c r="K19" s="293">
        <v>0</v>
      </c>
      <c r="L19" s="292">
        <v>19.602</v>
      </c>
      <c r="M19" s="292">
        <v>17.1798</v>
      </c>
      <c r="N19" s="292">
        <v>0</v>
      </c>
      <c r="O19" s="292">
        <v>0</v>
      </c>
      <c r="P19" s="292">
        <v>0</v>
      </c>
      <c r="Q19" s="292">
        <v>0</v>
      </c>
      <c r="R19" s="292">
        <v>0</v>
      </c>
      <c r="S19" s="292">
        <v>0</v>
      </c>
      <c r="T19" s="292">
        <v>19.635000000000002</v>
      </c>
      <c r="U19" s="292">
        <v>16.962</v>
      </c>
      <c r="V19" s="22">
        <f t="shared" si="1"/>
        <v>45.467399999999998</v>
      </c>
      <c r="W19" s="22"/>
      <c r="X19" s="22">
        <f t="shared" si="2"/>
        <v>3.0390240000000004</v>
      </c>
      <c r="Y19" s="22">
        <f t="shared" si="3"/>
        <v>48.506423999999996</v>
      </c>
      <c r="Z19" s="22">
        <f t="shared" si="4"/>
        <v>41.115400000000001</v>
      </c>
      <c r="AA19" s="22">
        <f>'табл2 субаб и сторонние'!BW16</f>
        <v>47.391011599999999</v>
      </c>
      <c r="AB19" s="42">
        <f t="shared" si="5"/>
        <v>1.1154123999999968</v>
      </c>
    </row>
    <row r="20" spans="1:28" ht="15.75" x14ac:dyDescent="0.25">
      <c r="A20" s="43" t="s">
        <v>126</v>
      </c>
      <c r="B20" s="292">
        <v>2.508</v>
      </c>
      <c r="C20" s="292">
        <v>1.5488000000000002</v>
      </c>
      <c r="D20" s="292">
        <v>3.7576000000000005</v>
      </c>
      <c r="E20" s="292">
        <v>2.5696000000000003</v>
      </c>
      <c r="F20" s="292">
        <v>1.3440000000000001</v>
      </c>
      <c r="G20" s="292">
        <v>1.4712000000000001</v>
      </c>
      <c r="H20" s="292">
        <v>1.8672000000000002</v>
      </c>
      <c r="I20" s="292">
        <v>1.4208000000000003</v>
      </c>
      <c r="J20" s="292">
        <v>6.0800000000000003E-4</v>
      </c>
      <c r="K20" s="293">
        <v>0</v>
      </c>
      <c r="L20" s="292">
        <v>19.978200000000001</v>
      </c>
      <c r="M20" s="292">
        <v>15.615600000000001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v>20.024400000000004</v>
      </c>
      <c r="U20" s="292">
        <v>15.384600000000001</v>
      </c>
      <c r="V20" s="22">
        <f t="shared" si="1"/>
        <v>46.268200000000007</v>
      </c>
      <c r="W20" s="22"/>
      <c r="X20" s="22">
        <f t="shared" si="2"/>
        <v>3.2118080000000004</v>
      </c>
      <c r="Y20" s="22">
        <f t="shared" si="3"/>
        <v>49.480008000000005</v>
      </c>
      <c r="Z20" s="22">
        <f t="shared" si="4"/>
        <v>38.010600000000004</v>
      </c>
      <c r="AA20" s="22">
        <f>'табл2 субаб и сторонние'!BW17</f>
        <v>48.582871600000004</v>
      </c>
      <c r="AB20" s="42">
        <f t="shared" si="5"/>
        <v>0.89713640000000083</v>
      </c>
    </row>
    <row r="21" spans="1:28" ht="15.75" x14ac:dyDescent="0.25">
      <c r="A21" s="43" t="s">
        <v>127</v>
      </c>
      <c r="B21" s="292">
        <v>2.5784000000000002</v>
      </c>
      <c r="C21" s="292">
        <v>1.5224000000000002</v>
      </c>
      <c r="D21" s="292">
        <v>3.8808000000000002</v>
      </c>
      <c r="E21" s="292">
        <v>2.6224000000000003</v>
      </c>
      <c r="F21" s="292">
        <v>1.3632</v>
      </c>
      <c r="G21" s="292">
        <v>1.452</v>
      </c>
      <c r="H21" s="292">
        <v>1.9032</v>
      </c>
      <c r="I21" s="292">
        <v>1.4472</v>
      </c>
      <c r="J21" s="292">
        <v>6.0800000000000003E-4</v>
      </c>
      <c r="K21" s="293">
        <v>0</v>
      </c>
      <c r="L21" s="292">
        <v>19.753799999999998</v>
      </c>
      <c r="M21" s="292">
        <v>15.562799999999999</v>
      </c>
      <c r="N21" s="292">
        <v>0</v>
      </c>
      <c r="O21" s="292">
        <v>0</v>
      </c>
      <c r="P21" s="292">
        <v>0</v>
      </c>
      <c r="Q21" s="292">
        <v>0</v>
      </c>
      <c r="R21" s="292">
        <v>0</v>
      </c>
      <c r="S21" s="292">
        <v>0</v>
      </c>
      <c r="T21" s="292">
        <v>19.793400000000002</v>
      </c>
      <c r="U21" s="292">
        <v>15.338400000000002</v>
      </c>
      <c r="V21" s="22">
        <f t="shared" si="1"/>
        <v>46.006399999999999</v>
      </c>
      <c r="W21" s="22"/>
      <c r="X21" s="22">
        <f t="shared" si="2"/>
        <v>3.2670080000000001</v>
      </c>
      <c r="Y21" s="22">
        <f t="shared" si="3"/>
        <v>49.273407999999996</v>
      </c>
      <c r="Z21" s="22">
        <f t="shared" si="4"/>
        <v>37.9452</v>
      </c>
      <c r="AA21" s="22">
        <f>'табл2 субаб и сторонние'!BW18</f>
        <v>48.364171599999999</v>
      </c>
      <c r="AB21" s="42">
        <f t="shared" si="5"/>
        <v>0.9092363999999975</v>
      </c>
    </row>
    <row r="22" spans="1:28" ht="15.75" x14ac:dyDescent="0.25">
      <c r="A22" s="43" t="s">
        <v>128</v>
      </c>
      <c r="B22" s="292">
        <v>2.6664000000000003</v>
      </c>
      <c r="C22" s="292">
        <v>1.5224000000000002</v>
      </c>
      <c r="D22" s="292">
        <v>3.9072</v>
      </c>
      <c r="E22" s="292">
        <v>2.6840000000000002</v>
      </c>
      <c r="F22" s="292">
        <v>1.3008000000000002</v>
      </c>
      <c r="G22" s="292">
        <v>1.3944000000000001</v>
      </c>
      <c r="H22" s="292">
        <v>1.9704000000000002</v>
      </c>
      <c r="I22" s="292">
        <v>1.4472</v>
      </c>
      <c r="J22" s="292">
        <v>6.0800000000000003E-4</v>
      </c>
      <c r="K22" s="293">
        <v>0</v>
      </c>
      <c r="L22" s="292">
        <v>21.251999999999999</v>
      </c>
      <c r="M22" s="292">
        <v>15.899400000000002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v>21.298200000000001</v>
      </c>
      <c r="U22" s="292">
        <v>15.668400000000002</v>
      </c>
      <c r="V22" s="22">
        <f t="shared" si="1"/>
        <v>49.123800000000003</v>
      </c>
      <c r="W22" s="22"/>
      <c r="X22" s="22">
        <f t="shared" si="2"/>
        <v>3.2718080000000005</v>
      </c>
      <c r="Y22" s="22">
        <f t="shared" si="3"/>
        <v>52.395608000000003</v>
      </c>
      <c r="Z22" s="22">
        <f t="shared" si="4"/>
        <v>38.615800000000007</v>
      </c>
      <c r="AA22" s="22">
        <f>'табл2 субаб и сторонние'!BW19</f>
        <v>51.323211999999998</v>
      </c>
      <c r="AB22" s="42">
        <f t="shared" si="5"/>
        <v>1.0723960000000048</v>
      </c>
    </row>
    <row r="23" spans="1:28" ht="15.75" x14ac:dyDescent="0.25">
      <c r="A23" s="43" t="s">
        <v>129</v>
      </c>
      <c r="B23" s="292">
        <v>2.6576000000000004</v>
      </c>
      <c r="C23" s="292">
        <v>1.496</v>
      </c>
      <c r="D23" s="292">
        <v>3.7751999999999999</v>
      </c>
      <c r="E23" s="292">
        <v>2.5696000000000003</v>
      </c>
      <c r="F23" s="292">
        <v>1.2456</v>
      </c>
      <c r="G23" s="292">
        <v>1.3775999999999999</v>
      </c>
      <c r="H23" s="292">
        <v>1.8768000000000002</v>
      </c>
      <c r="I23" s="292">
        <v>1.4592000000000001</v>
      </c>
      <c r="J23" s="292">
        <v>6.2399999999999999E-4</v>
      </c>
      <c r="K23" s="293">
        <v>0</v>
      </c>
      <c r="L23" s="292">
        <v>22.215599999999998</v>
      </c>
      <c r="M23" s="292">
        <v>16.1568</v>
      </c>
      <c r="N23" s="292">
        <v>0</v>
      </c>
      <c r="O23" s="292">
        <v>0</v>
      </c>
      <c r="P23" s="292">
        <v>0</v>
      </c>
      <c r="Q23" s="292">
        <v>0</v>
      </c>
      <c r="R23" s="292">
        <v>0</v>
      </c>
      <c r="S23" s="292">
        <v>0</v>
      </c>
      <c r="T23" s="292">
        <v>22.275000000000002</v>
      </c>
      <c r="U23" s="292">
        <v>15.919200000000002</v>
      </c>
      <c r="V23" s="22">
        <f t="shared" si="1"/>
        <v>50.923400000000001</v>
      </c>
      <c r="W23" s="22"/>
      <c r="X23" s="22">
        <f t="shared" si="2"/>
        <v>3.1230240000000005</v>
      </c>
      <c r="Y23" s="22">
        <f t="shared" si="3"/>
        <v>54.046424000000002</v>
      </c>
      <c r="Z23" s="22">
        <f t="shared" si="4"/>
        <v>38.978400000000001</v>
      </c>
      <c r="AA23" s="22">
        <f>'табл2 субаб и сторонние'!BW20</f>
        <v>53.295871599999998</v>
      </c>
      <c r="AB23" s="42">
        <f t="shared" si="5"/>
        <v>0.75055240000000367</v>
      </c>
    </row>
    <row r="24" spans="1:28" ht="15.75" x14ac:dyDescent="0.25">
      <c r="A24" s="44" t="s">
        <v>130</v>
      </c>
      <c r="B24" s="292">
        <v>2.5344000000000002</v>
      </c>
      <c r="C24" s="292">
        <v>1.4608000000000003</v>
      </c>
      <c r="D24" s="292">
        <v>3.8104</v>
      </c>
      <c r="E24" s="292">
        <v>2.6048000000000004</v>
      </c>
      <c r="F24" s="292">
        <v>1.3032000000000001</v>
      </c>
      <c r="G24" s="292">
        <v>1.3655999999999999</v>
      </c>
      <c r="H24" s="292">
        <v>1.956</v>
      </c>
      <c r="I24" s="292">
        <v>1.4856</v>
      </c>
      <c r="J24" s="292">
        <v>6.0800000000000003E-4</v>
      </c>
      <c r="K24" s="293">
        <v>0</v>
      </c>
      <c r="L24" s="292">
        <v>18.935400000000001</v>
      </c>
      <c r="M24" s="292">
        <v>16.579199999999997</v>
      </c>
      <c r="N24" s="292">
        <v>0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v>18.961800000000004</v>
      </c>
      <c r="U24" s="292">
        <v>16.3812</v>
      </c>
      <c r="V24" s="22">
        <f t="shared" si="1"/>
        <v>44.242000000000004</v>
      </c>
      <c r="W24" s="22"/>
      <c r="X24" s="22">
        <f t="shared" si="2"/>
        <v>3.259808</v>
      </c>
      <c r="Y24" s="22">
        <f t="shared" si="3"/>
        <v>47.501808000000004</v>
      </c>
      <c r="Z24" s="22">
        <f t="shared" si="4"/>
        <v>39.877199999999995</v>
      </c>
      <c r="AA24" s="22">
        <f>'табл2 субаб и сторонние'!BW21</f>
        <v>46.8817016</v>
      </c>
      <c r="AB24" s="42">
        <f t="shared" si="5"/>
        <v>0.6201064000000045</v>
      </c>
    </row>
    <row r="25" spans="1:28" ht="15.75" x14ac:dyDescent="0.25">
      <c r="A25" s="44" t="s">
        <v>131</v>
      </c>
      <c r="B25" s="292">
        <v>2.552</v>
      </c>
      <c r="C25" s="292">
        <v>1.4784000000000002</v>
      </c>
      <c r="D25" s="292">
        <v>3.7311999999999999</v>
      </c>
      <c r="E25" s="292">
        <v>2.6135999999999999</v>
      </c>
      <c r="F25" s="292">
        <v>1.2024000000000001</v>
      </c>
      <c r="G25" s="292">
        <v>1.296</v>
      </c>
      <c r="H25" s="292">
        <v>2.0064000000000002</v>
      </c>
      <c r="I25" s="292">
        <v>1.476</v>
      </c>
      <c r="J25" s="292">
        <v>6.0800000000000003E-4</v>
      </c>
      <c r="K25" s="293">
        <v>0</v>
      </c>
      <c r="L25" s="292">
        <v>16.209600000000002</v>
      </c>
      <c r="M25" s="292">
        <v>16.717800000000004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v>16.222799999999999</v>
      </c>
      <c r="U25" s="292">
        <v>16.552800000000001</v>
      </c>
      <c r="V25" s="22">
        <f t="shared" si="1"/>
        <v>38.715600000000002</v>
      </c>
      <c r="W25" s="22"/>
      <c r="X25" s="22">
        <f t="shared" si="2"/>
        <v>3.2094080000000003</v>
      </c>
      <c r="Y25" s="22">
        <f t="shared" si="3"/>
        <v>41.925008000000005</v>
      </c>
      <c r="Z25" s="22">
        <f t="shared" si="4"/>
        <v>40.134600000000006</v>
      </c>
      <c r="AA25" s="22">
        <f>'табл2 субаб и сторонние'!BW22</f>
        <v>41.344561599999999</v>
      </c>
      <c r="AB25" s="42">
        <f t="shared" si="5"/>
        <v>0.58044640000000669</v>
      </c>
    </row>
    <row r="26" spans="1:28" ht="15.75" x14ac:dyDescent="0.25">
      <c r="A26" s="44" t="s">
        <v>132</v>
      </c>
      <c r="B26" s="292">
        <v>2.5608000000000004</v>
      </c>
      <c r="C26" s="292">
        <v>1.5135999999999998</v>
      </c>
      <c r="D26" s="292">
        <v>3.6608000000000001</v>
      </c>
      <c r="E26" s="292">
        <v>2.5608000000000004</v>
      </c>
      <c r="F26" s="292">
        <v>1.1976</v>
      </c>
      <c r="G26" s="292">
        <v>1.296</v>
      </c>
      <c r="H26" s="292">
        <v>1.9176</v>
      </c>
      <c r="I26" s="292">
        <v>1.4472</v>
      </c>
      <c r="J26" s="292">
        <v>6.0800000000000003E-4</v>
      </c>
      <c r="K26" s="293">
        <v>0</v>
      </c>
      <c r="L26" s="292">
        <v>13.424400000000002</v>
      </c>
      <c r="M26" s="292">
        <v>16.308600000000002</v>
      </c>
      <c r="N26" s="292">
        <v>0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v>13.411200000000001</v>
      </c>
      <c r="U26" s="292">
        <v>16.170000000000002</v>
      </c>
      <c r="V26" s="22">
        <f t="shared" si="1"/>
        <v>33.057200000000002</v>
      </c>
      <c r="W26" s="22"/>
      <c r="X26" s="22">
        <f t="shared" si="2"/>
        <v>3.1158079999999999</v>
      </c>
      <c r="Y26" s="22">
        <f t="shared" si="3"/>
        <v>36.173008000000003</v>
      </c>
      <c r="Z26" s="22">
        <f t="shared" si="4"/>
        <v>39.296200000000006</v>
      </c>
      <c r="AA26" s="22">
        <f>'табл2 субаб и сторонние'!BW23</f>
        <v>35.300391600000005</v>
      </c>
      <c r="AB26" s="42">
        <f t="shared" si="5"/>
        <v>0.87261639999999829</v>
      </c>
    </row>
    <row r="27" spans="1:28" ht="15.75" x14ac:dyDescent="0.25">
      <c r="A27" s="44" t="s">
        <v>133</v>
      </c>
      <c r="B27" s="292">
        <v>2.4904000000000002</v>
      </c>
      <c r="C27" s="292">
        <v>1.5135999999999998</v>
      </c>
      <c r="D27" s="292">
        <v>3.5816000000000003</v>
      </c>
      <c r="E27" s="292">
        <v>2.5696000000000003</v>
      </c>
      <c r="F27" s="292">
        <v>1.1160000000000001</v>
      </c>
      <c r="G27" s="292">
        <v>1.2935999999999999</v>
      </c>
      <c r="H27" s="292">
        <v>1.7736000000000001</v>
      </c>
      <c r="I27" s="292">
        <v>1.4016</v>
      </c>
      <c r="J27" s="292">
        <v>6.2399999999999999E-4</v>
      </c>
      <c r="K27" s="293">
        <v>0</v>
      </c>
      <c r="L27" s="292">
        <v>13.695</v>
      </c>
      <c r="M27" s="292">
        <v>16.368000000000002</v>
      </c>
      <c r="N27" s="292">
        <v>0</v>
      </c>
      <c r="O27" s="292">
        <v>0</v>
      </c>
      <c r="P27" s="292">
        <v>0</v>
      </c>
      <c r="Q27" s="292">
        <v>0</v>
      </c>
      <c r="R27" s="292">
        <v>0</v>
      </c>
      <c r="S27" s="292">
        <v>0</v>
      </c>
      <c r="T27" s="292">
        <v>13.6752</v>
      </c>
      <c r="U27" s="292">
        <v>16.222799999999999</v>
      </c>
      <c r="V27" s="22">
        <f t="shared" si="1"/>
        <v>33.4422</v>
      </c>
      <c r="W27" s="22"/>
      <c r="X27" s="22">
        <f t="shared" si="2"/>
        <v>2.8902240000000003</v>
      </c>
      <c r="Y27" s="22">
        <f t="shared" si="3"/>
        <v>36.332424000000003</v>
      </c>
      <c r="Z27" s="22">
        <f t="shared" si="4"/>
        <v>39.369199999999999</v>
      </c>
      <c r="AA27" s="22">
        <f>'табл2 субаб и сторонние'!BW24</f>
        <v>35.632412000000002</v>
      </c>
      <c r="AB27" s="42">
        <f t="shared" si="5"/>
        <v>0.70001200000000097</v>
      </c>
    </row>
    <row r="28" spans="1:28" ht="15.75" x14ac:dyDescent="0.25">
      <c r="A28" s="44" t="s">
        <v>134</v>
      </c>
      <c r="B28" s="292">
        <v>2.4728000000000003</v>
      </c>
      <c r="C28" s="292">
        <v>1.5048000000000001</v>
      </c>
      <c r="D28" s="292">
        <v>3.5376000000000003</v>
      </c>
      <c r="E28" s="292">
        <v>2.5344000000000002</v>
      </c>
      <c r="F28" s="292">
        <v>1.0295999999999998</v>
      </c>
      <c r="G28" s="292">
        <v>1.2288000000000001</v>
      </c>
      <c r="H28" s="292">
        <v>1.6608000000000003</v>
      </c>
      <c r="I28" s="292">
        <v>1.3295999999999999</v>
      </c>
      <c r="J28" s="292">
        <v>6.0800000000000003E-4</v>
      </c>
      <c r="K28" s="293">
        <v>0</v>
      </c>
      <c r="L28" s="292">
        <v>13.794</v>
      </c>
      <c r="M28" s="292">
        <v>15.576000000000001</v>
      </c>
      <c r="N28" s="292">
        <v>0</v>
      </c>
      <c r="O28" s="292">
        <v>0</v>
      </c>
      <c r="P28" s="292">
        <v>0</v>
      </c>
      <c r="Q28" s="292">
        <v>0</v>
      </c>
      <c r="R28" s="292">
        <v>0</v>
      </c>
      <c r="S28" s="292">
        <v>0</v>
      </c>
      <c r="T28" s="292">
        <v>13.761000000000001</v>
      </c>
      <c r="U28" s="292">
        <v>15.4308</v>
      </c>
      <c r="V28" s="22">
        <f t="shared" si="1"/>
        <v>33.565400000000004</v>
      </c>
      <c r="W28" s="22"/>
      <c r="X28" s="22">
        <f t="shared" si="2"/>
        <v>2.6910080000000005</v>
      </c>
      <c r="Y28" s="22">
        <f t="shared" si="3"/>
        <v>36.256408000000008</v>
      </c>
      <c r="Z28" s="22">
        <f t="shared" si="4"/>
        <v>37.604399999999998</v>
      </c>
      <c r="AA28" s="22">
        <f>'табл2 субаб и сторонние'!BW25</f>
        <v>35.773691599999999</v>
      </c>
      <c r="AB28" s="42">
        <f t="shared" si="5"/>
        <v>0.48271640000000815</v>
      </c>
    </row>
    <row r="29" spans="1:28" ht="15.75" x14ac:dyDescent="0.25">
      <c r="A29" s="44" t="s">
        <v>135</v>
      </c>
      <c r="B29" s="292">
        <v>2.4728000000000003</v>
      </c>
      <c r="C29" s="292">
        <v>1.5224000000000002</v>
      </c>
      <c r="D29" s="292">
        <v>3.5815999999999999</v>
      </c>
      <c r="E29" s="292">
        <v>2.64</v>
      </c>
      <c r="F29" s="292">
        <v>1.0032000000000001</v>
      </c>
      <c r="G29" s="292">
        <v>1.2264000000000002</v>
      </c>
      <c r="H29" s="292">
        <v>1.6679999999999999</v>
      </c>
      <c r="I29" s="292">
        <v>1.3272000000000002</v>
      </c>
      <c r="J29" s="292">
        <v>6.2399999999999999E-4</v>
      </c>
      <c r="K29" s="293">
        <v>0</v>
      </c>
      <c r="L29" s="292">
        <v>13.127400000000002</v>
      </c>
      <c r="M29" s="292">
        <v>15.675000000000001</v>
      </c>
      <c r="N29" s="292">
        <v>0</v>
      </c>
      <c r="O29" s="292">
        <v>0</v>
      </c>
      <c r="P29" s="292">
        <v>0</v>
      </c>
      <c r="Q29" s="292">
        <v>0</v>
      </c>
      <c r="R29" s="292">
        <v>0</v>
      </c>
      <c r="S29" s="292">
        <v>0</v>
      </c>
      <c r="T29" s="292">
        <v>13.0878</v>
      </c>
      <c r="U29" s="292">
        <v>15.536400000000002</v>
      </c>
      <c r="V29" s="22">
        <f t="shared" si="1"/>
        <v>32.269600000000004</v>
      </c>
      <c r="W29" s="22"/>
      <c r="X29" s="22">
        <f t="shared" si="2"/>
        <v>2.671824</v>
      </c>
      <c r="Y29" s="22">
        <f t="shared" si="3"/>
        <v>34.941424000000005</v>
      </c>
      <c r="Z29" s="22">
        <f t="shared" si="4"/>
        <v>37.927400000000006</v>
      </c>
      <c r="AA29" s="22">
        <f>'табл2 субаб и сторонние'!BW26</f>
        <v>34.2752616</v>
      </c>
      <c r="AB29" s="42">
        <f t="shared" si="5"/>
        <v>0.6661624000000046</v>
      </c>
    </row>
    <row r="30" spans="1:28" ht="15.75" x14ac:dyDescent="0.25">
      <c r="A30" s="44" t="s">
        <v>136</v>
      </c>
      <c r="B30" s="292">
        <v>2.4728000000000003</v>
      </c>
      <c r="C30" s="292">
        <v>1.5136000000000003</v>
      </c>
      <c r="D30" s="292">
        <v>3.52</v>
      </c>
      <c r="E30" s="292">
        <v>2.5608000000000004</v>
      </c>
      <c r="F30" s="292">
        <v>1.032</v>
      </c>
      <c r="G30" s="292">
        <v>1.26</v>
      </c>
      <c r="H30" s="292">
        <v>1.5</v>
      </c>
      <c r="I30" s="292">
        <v>1.3175999999999999</v>
      </c>
      <c r="J30" s="292">
        <v>6.2399999999999999E-4</v>
      </c>
      <c r="K30" s="293">
        <v>0</v>
      </c>
      <c r="L30" s="292">
        <v>14.3286</v>
      </c>
      <c r="M30" s="292">
        <v>18.704400000000003</v>
      </c>
      <c r="N30" s="292">
        <v>0</v>
      </c>
      <c r="O30" s="292">
        <v>0</v>
      </c>
      <c r="P30" s="292">
        <v>0</v>
      </c>
      <c r="Q30" s="292">
        <v>0</v>
      </c>
      <c r="R30" s="292">
        <v>0</v>
      </c>
      <c r="S30" s="292">
        <v>0</v>
      </c>
      <c r="T30" s="292">
        <v>14.322000000000001</v>
      </c>
      <c r="U30" s="292">
        <v>18.545999999999999</v>
      </c>
      <c r="V30" s="22">
        <f t="shared" si="1"/>
        <v>34.6434</v>
      </c>
      <c r="W30" s="22"/>
      <c r="X30" s="22">
        <f t="shared" si="2"/>
        <v>2.5326240000000002</v>
      </c>
      <c r="Y30" s="22">
        <f t="shared" si="3"/>
        <v>37.176023999999998</v>
      </c>
      <c r="Z30" s="22">
        <f t="shared" si="4"/>
        <v>43.9024</v>
      </c>
      <c r="AA30" s="22">
        <f>'табл2 субаб и сторонние'!BW27</f>
        <v>36.319741999999998</v>
      </c>
      <c r="AB30" s="42">
        <f t="shared" si="5"/>
        <v>0.85628200000000021</v>
      </c>
    </row>
    <row r="31" spans="1:28" ht="15.75" x14ac:dyDescent="0.25">
      <c r="A31" s="44" t="s">
        <v>137</v>
      </c>
      <c r="B31" s="292">
        <v>2.42</v>
      </c>
      <c r="C31" s="292">
        <v>1.5224000000000002</v>
      </c>
      <c r="D31" s="292">
        <v>3.5551999999999997</v>
      </c>
      <c r="E31" s="292">
        <v>2.64</v>
      </c>
      <c r="F31" s="292">
        <v>1.0344000000000002</v>
      </c>
      <c r="G31" s="292">
        <v>1.272</v>
      </c>
      <c r="H31" s="292">
        <v>1.536</v>
      </c>
      <c r="I31" s="292">
        <v>1.3128000000000002</v>
      </c>
      <c r="J31" s="292">
        <v>6.0800000000000003E-4</v>
      </c>
      <c r="K31" s="293">
        <v>0</v>
      </c>
      <c r="L31" s="292">
        <v>13.787400000000002</v>
      </c>
      <c r="M31" s="292">
        <v>18.275400000000001</v>
      </c>
      <c r="N31" s="292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v>13.780800000000001</v>
      </c>
      <c r="U31" s="292">
        <v>18.103800000000003</v>
      </c>
      <c r="V31" s="22">
        <f t="shared" si="1"/>
        <v>33.543399999999998</v>
      </c>
      <c r="W31" s="22"/>
      <c r="X31" s="22">
        <f t="shared" si="2"/>
        <v>2.5710080000000004</v>
      </c>
      <c r="Y31" s="22">
        <f t="shared" si="3"/>
        <v>36.114407999999997</v>
      </c>
      <c r="Z31" s="22">
        <f t="shared" si="4"/>
        <v>43.126400000000004</v>
      </c>
      <c r="AA31" s="22">
        <f>'табл2 субаб и сторонние'!BW28</f>
        <v>35.208241600000001</v>
      </c>
      <c r="AB31" s="42">
        <f t="shared" si="5"/>
        <v>0.90616639999999649</v>
      </c>
    </row>
    <row r="32" spans="1:28" ht="15.75" x14ac:dyDescent="0.25">
      <c r="A32" s="44" t="s">
        <v>138</v>
      </c>
      <c r="B32" s="292">
        <v>2.3672</v>
      </c>
      <c r="C32" s="292">
        <v>1.5312000000000001</v>
      </c>
      <c r="D32" s="292">
        <v>3.6608000000000001</v>
      </c>
      <c r="E32" s="292">
        <v>2.6928000000000001</v>
      </c>
      <c r="F32" s="292">
        <v>1.0704</v>
      </c>
      <c r="G32" s="292">
        <v>1.2864000000000002</v>
      </c>
      <c r="H32" s="292">
        <v>1.5192000000000001</v>
      </c>
      <c r="I32" s="292">
        <v>1.3032000000000001</v>
      </c>
      <c r="J32" s="292">
        <v>6.4000000000000005E-4</v>
      </c>
      <c r="K32" s="293">
        <v>0</v>
      </c>
      <c r="L32" s="292">
        <v>12.256200000000002</v>
      </c>
      <c r="M32" s="292">
        <v>18.183</v>
      </c>
      <c r="N32" s="292">
        <v>0</v>
      </c>
      <c r="O32" s="292">
        <v>0</v>
      </c>
      <c r="P32" s="292">
        <v>0</v>
      </c>
      <c r="Q32" s="292">
        <v>0</v>
      </c>
      <c r="R32" s="292">
        <v>0</v>
      </c>
      <c r="S32" s="292">
        <v>0</v>
      </c>
      <c r="T32" s="292">
        <v>12.2034</v>
      </c>
      <c r="U32" s="292">
        <v>18.051000000000002</v>
      </c>
      <c r="V32" s="22">
        <f t="shared" si="1"/>
        <v>30.4876</v>
      </c>
      <c r="W32" s="22"/>
      <c r="X32" s="22">
        <f t="shared" si="2"/>
        <v>2.5902400000000001</v>
      </c>
      <c r="Y32" s="22">
        <f t="shared" si="3"/>
        <v>33.077840000000002</v>
      </c>
      <c r="Z32" s="22">
        <f t="shared" si="4"/>
        <v>43.047600000000003</v>
      </c>
      <c r="AA32" s="22">
        <f>'табл2 субаб и сторонние'!BW29</f>
        <v>32.269111599999995</v>
      </c>
      <c r="AB32" s="42">
        <f t="shared" si="5"/>
        <v>0.80872840000000679</v>
      </c>
    </row>
    <row r="33" spans="1:28" ht="15.75" x14ac:dyDescent="0.25">
      <c r="A33" s="44" t="s">
        <v>139</v>
      </c>
      <c r="B33" s="292">
        <v>2.3408000000000002</v>
      </c>
      <c r="C33" s="292">
        <v>1.5136000000000003</v>
      </c>
      <c r="D33" s="292">
        <v>3.6168000000000005</v>
      </c>
      <c r="E33" s="292">
        <v>2.6488</v>
      </c>
      <c r="F33" s="292">
        <v>1.1040000000000001</v>
      </c>
      <c r="G33" s="292">
        <v>1.2984000000000002</v>
      </c>
      <c r="H33" s="292">
        <v>1.5575999999999999</v>
      </c>
      <c r="I33" s="292">
        <v>1.3008</v>
      </c>
      <c r="J33" s="292">
        <v>6.4000000000000005E-4</v>
      </c>
      <c r="K33" s="293">
        <v>0</v>
      </c>
      <c r="L33" s="292">
        <v>10.157400000000001</v>
      </c>
      <c r="M33" s="292">
        <v>20.7834</v>
      </c>
      <c r="N33" s="292">
        <v>0</v>
      </c>
      <c r="O33" s="292">
        <v>0</v>
      </c>
      <c r="P33" s="292">
        <v>0</v>
      </c>
      <c r="Q33" s="292">
        <v>0</v>
      </c>
      <c r="R33" s="292">
        <v>0</v>
      </c>
      <c r="S33" s="292">
        <v>0</v>
      </c>
      <c r="T33" s="292">
        <v>10.124400000000001</v>
      </c>
      <c r="U33" s="292">
        <v>20.664600000000004</v>
      </c>
      <c r="V33" s="22">
        <f t="shared" si="1"/>
        <v>26.239400000000003</v>
      </c>
      <c r="W33" s="22"/>
      <c r="X33" s="22">
        <f t="shared" si="2"/>
        <v>2.6622400000000002</v>
      </c>
      <c r="Y33" s="22">
        <f t="shared" si="3"/>
        <v>28.901640000000004</v>
      </c>
      <c r="Z33" s="22">
        <f t="shared" si="4"/>
        <v>48.209600000000009</v>
      </c>
      <c r="AA33" s="22">
        <f>'табл2 субаб и сторонние'!BW30</f>
        <v>27.916432</v>
      </c>
      <c r="AB33" s="42">
        <f t="shared" si="5"/>
        <v>0.98520800000000364</v>
      </c>
    </row>
    <row r="34" spans="1:28" ht="15.75" x14ac:dyDescent="0.25">
      <c r="A34" s="44" t="s">
        <v>140</v>
      </c>
      <c r="B34" s="292">
        <v>2.3936000000000002</v>
      </c>
      <c r="C34" s="292">
        <v>1.5224000000000002</v>
      </c>
      <c r="D34" s="292">
        <v>3.5904000000000003</v>
      </c>
      <c r="E34" s="292">
        <v>2.6576000000000004</v>
      </c>
      <c r="F34" s="292">
        <v>1.0824</v>
      </c>
      <c r="G34" s="292">
        <v>1.3055999999999999</v>
      </c>
      <c r="H34" s="292">
        <v>1.4279999999999999</v>
      </c>
      <c r="I34" s="292">
        <v>1.2816000000000001</v>
      </c>
      <c r="J34" s="292">
        <v>6.5600000000000001E-4</v>
      </c>
      <c r="K34" s="293">
        <v>0</v>
      </c>
      <c r="L34" s="292">
        <v>10.388399999999999</v>
      </c>
      <c r="M34" s="292">
        <v>21.812999999999999</v>
      </c>
      <c r="N34" s="292">
        <v>0</v>
      </c>
      <c r="O34" s="292">
        <v>0</v>
      </c>
      <c r="P34" s="292">
        <v>0</v>
      </c>
      <c r="Q34" s="292">
        <v>0</v>
      </c>
      <c r="R34" s="292">
        <v>0</v>
      </c>
      <c r="S34" s="292">
        <v>0</v>
      </c>
      <c r="T34" s="292">
        <v>10.395</v>
      </c>
      <c r="U34" s="292">
        <v>21.674400000000002</v>
      </c>
      <c r="V34" s="22">
        <f t="shared" si="1"/>
        <v>26.767399999999999</v>
      </c>
      <c r="W34" s="22"/>
      <c r="X34" s="22">
        <f t="shared" si="2"/>
        <v>2.511056</v>
      </c>
      <c r="Y34" s="22">
        <f t="shared" si="3"/>
        <v>29.278455999999998</v>
      </c>
      <c r="Z34" s="22">
        <f t="shared" si="4"/>
        <v>50.254599999999996</v>
      </c>
      <c r="AA34" s="22">
        <f>'табл2 субаб и сторонние'!BW31</f>
        <v>28.430301600000004</v>
      </c>
      <c r="AB34" s="42">
        <f t="shared" si="5"/>
        <v>0.84815439999999498</v>
      </c>
    </row>
    <row r="35" spans="1:28" x14ac:dyDescent="0.25">
      <c r="A35" s="45" t="s">
        <v>141</v>
      </c>
      <c r="B35" s="46">
        <f t="shared" ref="B35:AB35" si="6">SUM(B11:B34)</f>
        <v>58.607999999999997</v>
      </c>
      <c r="C35" s="46">
        <f t="shared" si="6"/>
        <v>36.335200000000007</v>
      </c>
      <c r="D35" s="46">
        <f t="shared" si="6"/>
        <v>86.882400000000004</v>
      </c>
      <c r="E35" s="46">
        <f t="shared" si="6"/>
        <v>62.524000000000001</v>
      </c>
      <c r="F35" s="46">
        <f t="shared" si="6"/>
        <v>28.488000000000003</v>
      </c>
      <c r="G35" s="46">
        <f t="shared" si="6"/>
        <v>32.529600000000002</v>
      </c>
      <c r="H35" s="46">
        <f t="shared" si="6"/>
        <v>39.026399999999995</v>
      </c>
      <c r="I35" s="46">
        <f t="shared" si="6"/>
        <v>32.421599999999998</v>
      </c>
      <c r="J35" s="46">
        <f t="shared" si="6"/>
        <v>1.4960000000000005E-2</v>
      </c>
      <c r="K35" s="46">
        <f t="shared" si="6"/>
        <v>0</v>
      </c>
      <c r="L35" s="46">
        <f t="shared" si="6"/>
        <v>354.22039999999998</v>
      </c>
      <c r="M35" s="46">
        <f t="shared" si="6"/>
        <v>470.42160000000001</v>
      </c>
      <c r="N35" s="46">
        <f t="shared" si="6"/>
        <v>0</v>
      </c>
      <c r="O35" s="47">
        <f t="shared" si="6"/>
        <v>0</v>
      </c>
      <c r="P35" s="47">
        <f t="shared" si="6"/>
        <v>0</v>
      </c>
      <c r="Q35" s="47">
        <f t="shared" si="6"/>
        <v>0</v>
      </c>
      <c r="R35" s="47">
        <f t="shared" si="6"/>
        <v>0</v>
      </c>
      <c r="S35" s="47">
        <f t="shared" si="6"/>
        <v>0</v>
      </c>
      <c r="T35" s="47">
        <f t="shared" si="6"/>
        <v>354.52560000000005</v>
      </c>
      <c r="U35" s="47">
        <f t="shared" si="6"/>
        <v>466.12499999999994</v>
      </c>
      <c r="V35" s="47">
        <f t="shared" si="6"/>
        <v>854.2364</v>
      </c>
      <c r="W35" s="47">
        <f t="shared" si="6"/>
        <v>0</v>
      </c>
      <c r="X35" s="47">
        <f t="shared" si="6"/>
        <v>67.529360000000025</v>
      </c>
      <c r="Y35" s="47">
        <f t="shared" si="6"/>
        <v>921.76576</v>
      </c>
      <c r="Z35" s="47">
        <f t="shared" si="6"/>
        <v>1100.3569999999997</v>
      </c>
      <c r="AA35" s="47">
        <f t="shared" si="6"/>
        <v>901.19759120000015</v>
      </c>
      <c r="AB35" s="47">
        <f t="shared" si="6"/>
        <v>20.568168800000024</v>
      </c>
    </row>
    <row r="36" spans="1:28" x14ac:dyDescent="0.25">
      <c r="A36" s="48"/>
      <c r="AB36" s="49"/>
    </row>
    <row r="37" spans="1:28" ht="18.75" x14ac:dyDescent="0.3">
      <c r="A37" s="147" t="s">
        <v>285</v>
      </c>
      <c r="B37" s="206"/>
      <c r="C37" s="206"/>
      <c r="AB37" s="49"/>
    </row>
    <row r="38" spans="1:28" x14ac:dyDescent="0.25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2"/>
    </row>
  </sheetData>
  <mergeCells count="34">
    <mergeCell ref="A1:AB1"/>
    <mergeCell ref="A2:B2"/>
    <mergeCell ref="D2:J2"/>
    <mergeCell ref="V2:AB2"/>
    <mergeCell ref="V3:X4"/>
    <mergeCell ref="Y3:Y5"/>
    <mergeCell ref="A3:A9"/>
    <mergeCell ref="B3:B9"/>
    <mergeCell ref="C3:C9"/>
    <mergeCell ref="D3:D9"/>
    <mergeCell ref="E3:E9"/>
    <mergeCell ref="F3:F9"/>
    <mergeCell ref="G3:G9"/>
    <mergeCell ref="H3:H9"/>
    <mergeCell ref="I3:I9"/>
    <mergeCell ref="J3:J9"/>
    <mergeCell ref="K3:K9"/>
    <mergeCell ref="L3:L9"/>
    <mergeCell ref="M3:M9"/>
    <mergeCell ref="N3:N9"/>
    <mergeCell ref="O3:O9"/>
    <mergeCell ref="P3:P9"/>
    <mergeCell ref="Q3:Q9"/>
    <mergeCell ref="R3:R9"/>
    <mergeCell ref="S3:S9"/>
    <mergeCell ref="T3:T9"/>
    <mergeCell ref="U3:U9"/>
    <mergeCell ref="Z3:Z9"/>
    <mergeCell ref="AA3:AA9"/>
    <mergeCell ref="AB3:AB9"/>
    <mergeCell ref="V5:V9"/>
    <mergeCell ref="W5:W9"/>
    <mergeCell ref="X5:X9"/>
    <mergeCell ref="Y8:Y9"/>
  </mergeCells>
  <pageMargins left="0.23611099999999999" right="0.23611099999999999" top="0.74791700000000005" bottom="0.74791700000000005" header="0.315278" footer="0.315278"/>
  <pageSetup paperSize="8" scale="44" fitToWidth="0" orientation="landscape"/>
  <extLst>
    <ext uri="smNativeData">
      <pm:sheetPrefs xmlns:pm="smNativeData" day="162447834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40"/>
  <sheetViews>
    <sheetView topLeftCell="A7" workbookViewId="0">
      <selection activeCell="D32" sqref="D32"/>
    </sheetView>
  </sheetViews>
  <sheetFormatPr defaultRowHeight="15" x14ac:dyDescent="0.25"/>
  <cols>
    <col min="1" max="1" width="3.140625" customWidth="1"/>
    <col min="2" max="2" width="8.5703125" customWidth="1"/>
    <col min="3" max="3" width="10.7109375" customWidth="1"/>
    <col min="4" max="5" width="8" customWidth="1"/>
    <col min="7" max="7" width="8.7109375" customWidth="1"/>
    <col min="8" max="8" width="10.5703125" customWidth="1"/>
    <col min="9" max="9" width="12" customWidth="1"/>
    <col min="10" max="10" width="8" customWidth="1"/>
    <col min="11" max="11" width="12.7109375" customWidth="1"/>
  </cols>
  <sheetData>
    <row r="1" spans="2:11" ht="27.75" customHeight="1" x14ac:dyDescent="0.25"/>
    <row r="2" spans="2:11" ht="41.25" customHeight="1" x14ac:dyDescent="0.25">
      <c r="B2" s="115" t="s">
        <v>142</v>
      </c>
      <c r="C2" s="116"/>
      <c r="D2" s="116"/>
      <c r="E2" s="116"/>
      <c r="F2" s="116"/>
      <c r="G2" s="116"/>
      <c r="H2" s="10"/>
      <c r="I2" s="117" t="s">
        <v>282</v>
      </c>
      <c r="J2" s="117"/>
      <c r="K2" s="118"/>
    </row>
    <row r="3" spans="2:11" s="6" customFormat="1" ht="39.75" customHeight="1" x14ac:dyDescent="0.25">
      <c r="B3" s="119" t="s">
        <v>143</v>
      </c>
      <c r="C3" s="120"/>
      <c r="D3" s="120"/>
      <c r="E3" s="120"/>
      <c r="F3" s="120"/>
      <c r="G3" s="120"/>
      <c r="H3" s="120"/>
      <c r="I3" s="120"/>
      <c r="J3" s="120"/>
      <c r="K3" s="121"/>
    </row>
    <row r="4" spans="2:11" s="6" customFormat="1" ht="37.5" customHeight="1" x14ac:dyDescent="0.25">
      <c r="B4" s="122" t="s">
        <v>144</v>
      </c>
      <c r="C4" s="123"/>
      <c r="D4" s="123"/>
      <c r="E4" s="123"/>
      <c r="F4" s="123"/>
      <c r="G4" s="123"/>
      <c r="H4" s="123"/>
      <c r="I4" s="123"/>
      <c r="J4" s="123"/>
      <c r="K4" s="124"/>
    </row>
    <row r="5" spans="2:11" ht="35.25" customHeight="1" x14ac:dyDescent="0.25">
      <c r="B5" s="132" t="s">
        <v>85</v>
      </c>
      <c r="C5" s="125" t="s">
        <v>145</v>
      </c>
      <c r="D5" s="125"/>
      <c r="E5" s="125" t="s">
        <v>146</v>
      </c>
      <c r="F5" s="125"/>
      <c r="G5" s="125"/>
      <c r="H5" s="125"/>
      <c r="I5" s="126" t="s">
        <v>147</v>
      </c>
      <c r="J5" s="127"/>
      <c r="K5" s="130" t="s">
        <v>148</v>
      </c>
    </row>
    <row r="6" spans="2:11" ht="37.5" customHeight="1" x14ac:dyDescent="0.25">
      <c r="B6" s="133"/>
      <c r="C6" s="125"/>
      <c r="D6" s="125"/>
      <c r="E6" s="125"/>
      <c r="F6" s="125"/>
      <c r="G6" s="125"/>
      <c r="H6" s="125"/>
      <c r="I6" s="128"/>
      <c r="J6" s="129"/>
      <c r="K6" s="131"/>
    </row>
    <row r="7" spans="2:11" ht="36" x14ac:dyDescent="0.25">
      <c r="B7" s="133"/>
      <c r="C7" s="135" t="s">
        <v>149</v>
      </c>
      <c r="D7" s="135" t="s">
        <v>150</v>
      </c>
      <c r="E7" s="135" t="s">
        <v>151</v>
      </c>
      <c r="F7" s="136" t="s">
        <v>152</v>
      </c>
      <c r="G7" s="135" t="s">
        <v>153</v>
      </c>
      <c r="H7" s="137" t="s">
        <v>154</v>
      </c>
      <c r="I7" s="2" t="s">
        <v>155</v>
      </c>
      <c r="J7" s="2" t="s">
        <v>156</v>
      </c>
      <c r="K7" s="11"/>
    </row>
    <row r="8" spans="2:11" ht="14.25" customHeight="1" x14ac:dyDescent="0.25">
      <c r="B8" s="134"/>
      <c r="C8" s="135"/>
      <c r="D8" s="135"/>
      <c r="E8" s="135"/>
      <c r="F8" s="136"/>
      <c r="G8" s="135"/>
      <c r="H8" s="138"/>
      <c r="I8" s="2" t="s">
        <v>157</v>
      </c>
      <c r="J8" s="2" t="s">
        <v>158</v>
      </c>
      <c r="K8" s="12"/>
    </row>
    <row r="9" spans="2:11" ht="25.5" customHeight="1" x14ac:dyDescent="0.25">
      <c r="B9" s="13"/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3" t="s">
        <v>159</v>
      </c>
      <c r="J9" s="1">
        <v>8</v>
      </c>
      <c r="K9" s="14">
        <v>9</v>
      </c>
    </row>
    <row r="10" spans="2:11" ht="15.75" x14ac:dyDescent="0.25">
      <c r="B10" s="8" t="s">
        <v>117</v>
      </c>
      <c r="C10" s="16">
        <v>31.01266</v>
      </c>
      <c r="D10" s="4"/>
      <c r="E10" s="4"/>
      <c r="F10" s="4"/>
      <c r="G10" s="4"/>
      <c r="H10" s="4"/>
      <c r="I10" s="4">
        <f t="shared" ref="I10:I33" si="0">SUM(C10:H10)</f>
        <v>31.01266</v>
      </c>
      <c r="J10" s="20">
        <f>'Ведомость учета'!Z11</f>
        <v>56.045999999999999</v>
      </c>
      <c r="K10" s="17">
        <f>'Ведомость учета'!AA11</f>
        <v>30.0108216</v>
      </c>
    </row>
    <row r="11" spans="2:11" ht="15.75" x14ac:dyDescent="0.25">
      <c r="B11" s="8" t="s">
        <v>118</v>
      </c>
      <c r="C11" s="22">
        <v>29.517859999999999</v>
      </c>
      <c r="D11" s="4"/>
      <c r="E11" s="4"/>
      <c r="F11" s="4"/>
      <c r="G11" s="4"/>
      <c r="H11" s="4"/>
      <c r="I11" s="4">
        <f t="shared" si="0"/>
        <v>29.517859999999999</v>
      </c>
      <c r="J11" s="20">
        <f>'Ведомость учета'!Z12</f>
        <v>56.052000000000007</v>
      </c>
      <c r="K11" s="17">
        <f>'Ведомость учета'!AA12</f>
        <v>28.553722</v>
      </c>
    </row>
    <row r="12" spans="2:11" ht="15.75" x14ac:dyDescent="0.25">
      <c r="B12" s="8" t="s">
        <v>119</v>
      </c>
      <c r="C12" s="23">
        <v>29.141439999999999</v>
      </c>
      <c r="D12" s="4"/>
      <c r="E12" s="4"/>
      <c r="F12" s="4"/>
      <c r="G12" s="4"/>
      <c r="H12" s="4"/>
      <c r="I12" s="23">
        <f>SUM(C12:H12)</f>
        <v>29.141439999999999</v>
      </c>
      <c r="J12" s="20">
        <f>'Ведомость учета'!Z13</f>
        <v>55.896000000000001</v>
      </c>
      <c r="K12" s="17">
        <f>'Ведомость учета'!AA13</f>
        <v>28.2226316</v>
      </c>
    </row>
    <row r="13" spans="2:11" ht="15.75" x14ac:dyDescent="0.25">
      <c r="B13" s="8" t="s">
        <v>120</v>
      </c>
      <c r="C13" s="16">
        <v>30.882210000000001</v>
      </c>
      <c r="D13" s="4"/>
      <c r="E13" s="4"/>
      <c r="F13" s="4"/>
      <c r="G13" s="4"/>
      <c r="H13" s="4"/>
      <c r="I13" s="4">
        <f t="shared" si="0"/>
        <v>30.882210000000001</v>
      </c>
      <c r="J13" s="20">
        <f>'Ведомость учета'!Z14</f>
        <v>55.068400000000011</v>
      </c>
      <c r="K13" s="17">
        <f>'Ведомость учета'!AA14</f>
        <v>29.987601999999999</v>
      </c>
    </row>
    <row r="14" spans="2:11" ht="15.75" x14ac:dyDescent="0.25">
      <c r="B14" s="8" t="s">
        <v>121</v>
      </c>
      <c r="C14" s="16">
        <v>31.587820000000001</v>
      </c>
      <c r="D14" s="4"/>
      <c r="E14" s="4"/>
      <c r="F14" s="4"/>
      <c r="G14" s="4"/>
      <c r="H14" s="4"/>
      <c r="I14" s="4">
        <f t="shared" si="0"/>
        <v>31.587820000000001</v>
      </c>
      <c r="J14" s="20">
        <f>'Ведомость учета'!Z15</f>
        <v>55.261600000000001</v>
      </c>
      <c r="K14" s="17">
        <f>'Ведомость учета'!AA15</f>
        <v>30.7056316</v>
      </c>
    </row>
    <row r="15" spans="2:11" ht="15.75" x14ac:dyDescent="0.25">
      <c r="B15" s="8" t="s">
        <v>122</v>
      </c>
      <c r="C15" s="16">
        <v>32.443219999999997</v>
      </c>
      <c r="D15" s="4"/>
      <c r="E15" s="4"/>
      <c r="F15" s="4"/>
      <c r="G15" s="4"/>
      <c r="H15" s="4"/>
      <c r="I15" s="4">
        <f t="shared" si="0"/>
        <v>32.443219999999997</v>
      </c>
      <c r="J15" s="20">
        <f>'Ведомость учета'!Z16</f>
        <v>56.895200000000003</v>
      </c>
      <c r="K15" s="17">
        <f>'Ведомость учета'!AA16</f>
        <v>31.539981599999997</v>
      </c>
    </row>
    <row r="16" spans="2:11" ht="15.75" x14ac:dyDescent="0.25">
      <c r="B16" s="8" t="s">
        <v>123</v>
      </c>
      <c r="C16" s="16">
        <v>38.736220000000003</v>
      </c>
      <c r="D16" s="4"/>
      <c r="E16" s="4"/>
      <c r="F16" s="4"/>
      <c r="G16" s="4"/>
      <c r="H16" s="4"/>
      <c r="I16" s="4">
        <f t="shared" si="0"/>
        <v>38.736220000000003</v>
      </c>
      <c r="J16" s="20">
        <f>'Ведомость учета'!Z17</f>
        <v>56.895399999999995</v>
      </c>
      <c r="K16" s="17">
        <f>'Ведомость учета'!AA17</f>
        <v>37.856592000000006</v>
      </c>
    </row>
    <row r="17" spans="2:11" ht="15.75" x14ac:dyDescent="0.25">
      <c r="B17" s="8" t="s">
        <v>124</v>
      </c>
      <c r="C17" s="16">
        <v>47.064010000000003</v>
      </c>
      <c r="D17" s="4"/>
      <c r="E17" s="4"/>
      <c r="F17" s="4"/>
      <c r="G17" s="4"/>
      <c r="H17" s="4"/>
      <c r="I17" s="4">
        <f t="shared" si="0"/>
        <v>47.064010000000003</v>
      </c>
      <c r="J17" s="20">
        <f>'Ведомость учета'!Z18</f>
        <v>50.827400000000004</v>
      </c>
      <c r="K17" s="17">
        <f>'Ведомость учета'!AA18</f>
        <v>46.011621600000005</v>
      </c>
    </row>
    <row r="18" spans="2:11" ht="15.75" x14ac:dyDescent="0.25">
      <c r="B18" s="8" t="s">
        <v>125</v>
      </c>
      <c r="C18" s="16">
        <v>48.506419999999999</v>
      </c>
      <c r="D18" s="4"/>
      <c r="E18" s="4"/>
      <c r="F18" s="4"/>
      <c r="G18" s="4"/>
      <c r="H18" s="4"/>
      <c r="I18" s="4">
        <f t="shared" si="0"/>
        <v>48.506419999999999</v>
      </c>
      <c r="J18" s="20">
        <f>'Ведомость учета'!Z19</f>
        <v>41.115400000000001</v>
      </c>
      <c r="K18" s="17">
        <f>'Ведомость учета'!AA19</f>
        <v>47.391011599999999</v>
      </c>
    </row>
    <row r="19" spans="2:11" ht="15.75" x14ac:dyDescent="0.25">
      <c r="B19" s="8" t="s">
        <v>126</v>
      </c>
      <c r="C19" s="16">
        <v>49.48001</v>
      </c>
      <c r="D19" s="4"/>
      <c r="E19" s="4"/>
      <c r="F19" s="4"/>
      <c r="G19" s="4"/>
      <c r="H19" s="4"/>
      <c r="I19" s="4">
        <f t="shared" si="0"/>
        <v>49.48001</v>
      </c>
      <c r="J19" s="20">
        <f>'Ведомость учета'!Z20</f>
        <v>38.010600000000004</v>
      </c>
      <c r="K19" s="17">
        <f>'Ведомость учета'!AA20</f>
        <v>48.582871600000004</v>
      </c>
    </row>
    <row r="20" spans="2:11" ht="15.75" x14ac:dyDescent="0.25">
      <c r="B20" s="8" t="s">
        <v>127</v>
      </c>
      <c r="C20" s="16">
        <v>49.273409999999998</v>
      </c>
      <c r="D20" s="4"/>
      <c r="E20" s="4"/>
      <c r="F20" s="4"/>
      <c r="G20" s="4"/>
      <c r="H20" s="4"/>
      <c r="I20" s="4">
        <f t="shared" si="0"/>
        <v>49.273409999999998</v>
      </c>
      <c r="J20" s="20">
        <f>'Ведомость учета'!Z21</f>
        <v>37.9452</v>
      </c>
      <c r="K20" s="17">
        <f>'Ведомость учета'!AA21</f>
        <v>48.364171599999999</v>
      </c>
    </row>
    <row r="21" spans="2:11" ht="15.75" x14ac:dyDescent="0.25">
      <c r="B21" s="8" t="s">
        <v>128</v>
      </c>
      <c r="C21" s="16">
        <v>52.395609999999998</v>
      </c>
      <c r="D21" s="4"/>
      <c r="E21" s="4"/>
      <c r="F21" s="4"/>
      <c r="G21" s="4"/>
      <c r="H21" s="4"/>
      <c r="I21" s="4">
        <f t="shared" si="0"/>
        <v>52.395609999999998</v>
      </c>
      <c r="J21" s="20">
        <f>'Ведомость учета'!Z22</f>
        <v>38.615800000000007</v>
      </c>
      <c r="K21" s="17">
        <f>'Ведомость учета'!AA22</f>
        <v>51.323211999999998</v>
      </c>
    </row>
    <row r="22" spans="2:11" ht="15.75" x14ac:dyDescent="0.25">
      <c r="B22" s="8" t="s">
        <v>129</v>
      </c>
      <c r="C22" s="16">
        <v>54.046419999999998</v>
      </c>
      <c r="D22" s="4"/>
      <c r="E22" s="4"/>
      <c r="F22" s="4"/>
      <c r="G22" s="4"/>
      <c r="H22" s="4"/>
      <c r="I22" s="4">
        <f t="shared" si="0"/>
        <v>54.046419999999998</v>
      </c>
      <c r="J22" s="20">
        <f>'Ведомость учета'!Z23</f>
        <v>38.978400000000001</v>
      </c>
      <c r="K22" s="17">
        <f>'Ведомость учета'!AA23</f>
        <v>53.295871599999998</v>
      </c>
    </row>
    <row r="23" spans="2:11" ht="15.75" x14ac:dyDescent="0.25">
      <c r="B23" s="7" t="s">
        <v>130</v>
      </c>
      <c r="C23" s="16">
        <v>47.501809999999999</v>
      </c>
      <c r="D23" s="4"/>
      <c r="E23" s="4"/>
      <c r="F23" s="4"/>
      <c r="G23" s="4"/>
      <c r="H23" s="4"/>
      <c r="I23" s="4">
        <f t="shared" si="0"/>
        <v>47.501809999999999</v>
      </c>
      <c r="J23" s="20">
        <f>'Ведомость учета'!Z24</f>
        <v>39.877199999999995</v>
      </c>
      <c r="K23" s="17">
        <f>'Ведомость учета'!AA24</f>
        <v>46.8817016</v>
      </c>
    </row>
    <row r="24" spans="2:11" ht="15.75" x14ac:dyDescent="0.25">
      <c r="B24" s="7" t="s">
        <v>131</v>
      </c>
      <c r="C24" s="16">
        <v>41.92501</v>
      </c>
      <c r="D24" s="4"/>
      <c r="E24" s="4"/>
      <c r="F24" s="4"/>
      <c r="G24" s="4"/>
      <c r="H24" s="4"/>
      <c r="I24" s="4">
        <f t="shared" si="0"/>
        <v>41.92501</v>
      </c>
      <c r="J24" s="20">
        <f>'Ведомость учета'!Z25</f>
        <v>40.134600000000006</v>
      </c>
      <c r="K24" s="17">
        <f>'Ведомость учета'!AA25</f>
        <v>41.344561599999999</v>
      </c>
    </row>
    <row r="25" spans="2:11" ht="15.75" x14ac:dyDescent="0.25">
      <c r="B25" s="7" t="s">
        <v>132</v>
      </c>
      <c r="C25" s="16">
        <v>36.173009999999998</v>
      </c>
      <c r="D25" s="4"/>
      <c r="E25" s="4"/>
      <c r="F25" s="4"/>
      <c r="G25" s="4"/>
      <c r="H25" s="4"/>
      <c r="I25" s="4">
        <f t="shared" si="0"/>
        <v>36.173009999999998</v>
      </c>
      <c r="J25" s="20">
        <f>'Ведомость учета'!Z26</f>
        <v>39.296200000000006</v>
      </c>
      <c r="K25" s="17">
        <f>'Ведомость учета'!AA26</f>
        <v>35.300391600000005</v>
      </c>
    </row>
    <row r="26" spans="2:11" ht="15.75" x14ac:dyDescent="0.25">
      <c r="B26" s="7" t="s">
        <v>133</v>
      </c>
      <c r="C26" s="16">
        <v>36.332419999999999</v>
      </c>
      <c r="D26" s="4"/>
      <c r="E26" s="4"/>
      <c r="F26" s="4"/>
      <c r="G26" s="4"/>
      <c r="H26" s="4"/>
      <c r="I26" s="4">
        <f t="shared" si="0"/>
        <v>36.332419999999999</v>
      </c>
      <c r="J26" s="20">
        <f>'Ведомость учета'!Z27</f>
        <v>39.369199999999999</v>
      </c>
      <c r="K26" s="17">
        <f>'Ведомость учета'!AA27</f>
        <v>35.632412000000002</v>
      </c>
    </row>
    <row r="27" spans="2:11" ht="15.75" x14ac:dyDescent="0.25">
      <c r="B27" s="7" t="s">
        <v>134</v>
      </c>
      <c r="C27" s="16">
        <v>36.256410000000002</v>
      </c>
      <c r="D27" s="4"/>
      <c r="E27" s="4"/>
      <c r="F27" s="4"/>
      <c r="G27" s="4"/>
      <c r="H27" s="4"/>
      <c r="I27" s="4">
        <f t="shared" si="0"/>
        <v>36.256410000000002</v>
      </c>
      <c r="J27" s="20">
        <f>'Ведомость учета'!Z28</f>
        <v>37.604399999999998</v>
      </c>
      <c r="K27" s="17">
        <f>'Ведомость учета'!AA28</f>
        <v>35.773691599999999</v>
      </c>
    </row>
    <row r="28" spans="2:11" ht="15.75" x14ac:dyDescent="0.25">
      <c r="B28" s="7" t="s">
        <v>135</v>
      </c>
      <c r="C28" s="16">
        <v>34.941420000000001</v>
      </c>
      <c r="D28" s="4"/>
      <c r="E28" s="4"/>
      <c r="F28" s="4"/>
      <c r="G28" s="4"/>
      <c r="H28" s="4"/>
      <c r="I28" s="4">
        <f t="shared" si="0"/>
        <v>34.941420000000001</v>
      </c>
      <c r="J28" s="20">
        <f>'Ведомость учета'!Z29</f>
        <v>37.927400000000006</v>
      </c>
      <c r="K28" s="17">
        <f>'Ведомость учета'!AA29</f>
        <v>34.2752616</v>
      </c>
    </row>
    <row r="29" spans="2:11" ht="15.75" x14ac:dyDescent="0.25">
      <c r="B29" s="7" t="s">
        <v>136</v>
      </c>
      <c r="C29" s="16">
        <v>37.176020000000001</v>
      </c>
      <c r="D29" s="4"/>
      <c r="E29" s="4"/>
      <c r="F29" s="4"/>
      <c r="G29" s="4"/>
      <c r="H29" s="4"/>
      <c r="I29" s="4">
        <f t="shared" si="0"/>
        <v>37.176020000000001</v>
      </c>
      <c r="J29" s="20">
        <f>'Ведомость учета'!Z30</f>
        <v>43.9024</v>
      </c>
      <c r="K29" s="17">
        <f>'Ведомость учета'!AA30</f>
        <v>36.319741999999998</v>
      </c>
    </row>
    <row r="30" spans="2:11" ht="15.75" x14ac:dyDescent="0.25">
      <c r="B30" s="7" t="s">
        <v>137</v>
      </c>
      <c r="C30" s="16">
        <v>36.114409999999999</v>
      </c>
      <c r="D30" s="4"/>
      <c r="E30" s="4"/>
      <c r="F30" s="4"/>
      <c r="G30" s="4"/>
      <c r="H30" s="4"/>
      <c r="I30" s="4">
        <f t="shared" si="0"/>
        <v>36.114409999999999</v>
      </c>
      <c r="J30" s="20">
        <f>'Ведомость учета'!Z31</f>
        <v>43.126400000000004</v>
      </c>
      <c r="K30" s="17">
        <f>'Ведомость учета'!AA31</f>
        <v>35.208241600000001</v>
      </c>
    </row>
    <row r="31" spans="2:11" ht="15.75" x14ac:dyDescent="0.25">
      <c r="B31" s="7" t="s">
        <v>138</v>
      </c>
      <c r="C31" s="16">
        <v>33.077840000000002</v>
      </c>
      <c r="D31" s="4"/>
      <c r="E31" s="4"/>
      <c r="F31" s="4"/>
      <c r="G31" s="4"/>
      <c r="H31" s="4"/>
      <c r="I31" s="4">
        <f t="shared" si="0"/>
        <v>33.077840000000002</v>
      </c>
      <c r="J31" s="20">
        <f>'Ведомость учета'!Z32</f>
        <v>43.047600000000003</v>
      </c>
      <c r="K31" s="17">
        <f>'Ведомость учета'!AA32</f>
        <v>32.269111599999995</v>
      </c>
    </row>
    <row r="32" spans="2:11" ht="15.75" x14ac:dyDescent="0.25">
      <c r="B32" s="7" t="s">
        <v>139</v>
      </c>
      <c r="C32" s="16">
        <v>28.90164</v>
      </c>
      <c r="D32" s="4"/>
      <c r="E32" s="4"/>
      <c r="F32" s="4"/>
      <c r="G32" s="4"/>
      <c r="H32" s="4"/>
      <c r="I32" s="4">
        <f t="shared" si="0"/>
        <v>28.90164</v>
      </c>
      <c r="J32" s="20">
        <f>'Ведомость учета'!Z33</f>
        <v>48.209600000000009</v>
      </c>
      <c r="K32" s="17">
        <f>'Ведомость учета'!AA33</f>
        <v>27.916432</v>
      </c>
    </row>
    <row r="33" spans="2:14" ht="15.75" x14ac:dyDescent="0.25">
      <c r="B33" s="7" t="s">
        <v>140</v>
      </c>
      <c r="C33" s="16">
        <v>29.278459999999999</v>
      </c>
      <c r="D33" s="4"/>
      <c r="E33" s="4"/>
      <c r="F33" s="4"/>
      <c r="G33" s="4"/>
      <c r="H33" s="4"/>
      <c r="I33" s="4">
        <f t="shared" si="0"/>
        <v>29.278459999999999</v>
      </c>
      <c r="J33" s="20">
        <f>'Ведомость учета'!Z34</f>
        <v>50.254599999999996</v>
      </c>
      <c r="K33" s="17">
        <f>'Ведомость учета'!AA34</f>
        <v>28.430301600000004</v>
      </c>
    </row>
    <row r="34" spans="2:14" ht="31.5" customHeight="1" x14ac:dyDescent="0.25">
      <c r="B34" s="21" t="s">
        <v>245</v>
      </c>
      <c r="C34" s="18">
        <f>'Ведомость учета'!Y35</f>
        <v>921.76576</v>
      </c>
      <c r="D34" s="3">
        <f t="shared" ref="D34:I34" si="1">SUM(D10:D33)</f>
        <v>0</v>
      </c>
      <c r="E34" s="3">
        <f t="shared" si="1"/>
        <v>0</v>
      </c>
      <c r="F34" s="3">
        <f t="shared" si="1"/>
        <v>0</v>
      </c>
      <c r="G34" s="3">
        <f t="shared" si="1"/>
        <v>0</v>
      </c>
      <c r="H34" s="3">
        <f t="shared" si="1"/>
        <v>0</v>
      </c>
      <c r="I34" s="3">
        <f t="shared" si="1"/>
        <v>921.76576</v>
      </c>
      <c r="J34" s="57">
        <f>'Ведомость учета'!Z35</f>
        <v>1100.3569999999997</v>
      </c>
      <c r="K34" s="19">
        <f>'Ведомость учета'!AA35</f>
        <v>901.19759120000015</v>
      </c>
    </row>
    <row r="35" spans="2:14" ht="51.75" customHeight="1" x14ac:dyDescent="0.25">
      <c r="B35" s="9"/>
      <c r="C35" s="3"/>
      <c r="D35" s="4"/>
      <c r="E35" s="4"/>
      <c r="F35" s="4"/>
      <c r="G35" s="4"/>
      <c r="H35" s="4"/>
      <c r="I35" s="4"/>
      <c r="J35" s="4"/>
      <c r="K35" s="15"/>
    </row>
    <row r="36" spans="2:14" ht="14.25" customHeight="1" x14ac:dyDescent="0.25">
      <c r="B36" s="139"/>
      <c r="C36" s="140"/>
      <c r="D36" s="140"/>
      <c r="E36" s="140"/>
      <c r="F36" s="140"/>
      <c r="G36" s="140"/>
      <c r="H36" s="140"/>
      <c r="I36" s="140"/>
      <c r="J36" s="140"/>
      <c r="K36" s="141"/>
    </row>
    <row r="37" spans="2:14" ht="21.75" customHeight="1" x14ac:dyDescent="0.25">
      <c r="B37" s="59" t="s">
        <v>285</v>
      </c>
      <c r="C37" s="60"/>
      <c r="D37" s="60"/>
      <c r="E37" s="61"/>
      <c r="F37" s="61"/>
      <c r="G37" s="61"/>
      <c r="H37" s="61"/>
      <c r="I37" s="61"/>
      <c r="J37" s="61"/>
      <c r="K37" s="62"/>
      <c r="L37" s="58"/>
      <c r="M37" s="58"/>
      <c r="N37" s="54"/>
    </row>
    <row r="38" spans="2:14" ht="11.25" customHeight="1" x14ac:dyDescent="0.25">
      <c r="B38" s="63"/>
      <c r="C38" s="64"/>
      <c r="D38" s="64"/>
      <c r="E38" s="64"/>
      <c r="F38" s="64"/>
      <c r="G38" s="64"/>
      <c r="H38" s="64"/>
      <c r="I38" s="64"/>
      <c r="J38" s="64"/>
      <c r="K38" s="65"/>
    </row>
    <row r="39" spans="2:14" ht="57.75" customHeight="1" x14ac:dyDescent="0.25">
      <c r="B39" s="142" t="s">
        <v>161</v>
      </c>
      <c r="C39" s="143"/>
      <c r="D39" s="143"/>
      <c r="E39" s="143"/>
      <c r="F39" s="143"/>
      <c r="G39" s="143"/>
      <c r="H39" s="143"/>
      <c r="I39" s="143"/>
      <c r="J39" s="143"/>
      <c r="K39" s="144"/>
    </row>
    <row r="40" spans="2:14" ht="39" customHeight="1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</row>
  </sheetData>
  <mergeCells count="17">
    <mergeCell ref="B36:K36"/>
    <mergeCell ref="B39:K39"/>
    <mergeCell ref="B2:G2"/>
    <mergeCell ref="I2:K2"/>
    <mergeCell ref="B3:K3"/>
    <mergeCell ref="B4:K4"/>
    <mergeCell ref="C5:D6"/>
    <mergeCell ref="E5:H6"/>
    <mergeCell ref="I5:J6"/>
    <mergeCell ref="K5:K6"/>
    <mergeCell ref="B5:B8"/>
    <mergeCell ref="C7:C8"/>
    <mergeCell ref="D7:D8"/>
    <mergeCell ref="E7:E8"/>
    <mergeCell ref="F7:F8"/>
    <mergeCell ref="G7:G8"/>
    <mergeCell ref="H7:H8"/>
  </mergeCells>
  <printOptions horizontalCentered="1" verticalCentered="1"/>
  <pageMargins left="0.27569399999999999" right="0.23611099999999999" top="0" bottom="0" header="0" footer="0"/>
  <pageSetup paperSize="9" scale="96" fitToWidth="0" orientation="portrait" r:id="rId1"/>
  <ignoredErrors>
    <ignoredError sqref="G34:H34 D34:F34" formulaRange="1"/>
  </ignoredErrors>
  <extLst>
    <ext uri="smNativeData">
      <pm:sheetPrefs xmlns:pm="smNativeData" day="162447834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W38"/>
  <sheetViews>
    <sheetView tabSelected="1" topLeftCell="C4" workbookViewId="0">
      <selection activeCell="N31" sqref="N31"/>
    </sheetView>
  </sheetViews>
  <sheetFormatPr defaultRowHeight="15" x14ac:dyDescent="0.25"/>
  <cols>
    <col min="1" max="1" width="0.140625" style="37" customWidth="1"/>
    <col min="2" max="2" width="2.7109375" style="37" hidden="1" customWidth="1"/>
    <col min="3" max="3" width="7.140625" style="37" customWidth="1"/>
    <col min="4" max="42" width="7.85546875" style="37" customWidth="1"/>
    <col min="43" max="43" width="7.7109375" style="37" customWidth="1"/>
    <col min="44" max="53" width="7.85546875" style="37" customWidth="1"/>
    <col min="54" max="55" width="7.85546875" style="37" hidden="1" customWidth="1"/>
    <col min="56" max="57" width="7.85546875" style="37" customWidth="1"/>
    <col min="58" max="58" width="9.140625" style="37" customWidth="1"/>
    <col min="59" max="74" width="7.85546875" style="37" customWidth="1"/>
    <col min="75" max="75" width="9.7109375" style="37" customWidth="1"/>
    <col min="76" max="16384" width="9.140625" style="37"/>
  </cols>
  <sheetData>
    <row r="1" spans="3:75" ht="41.25" customHeight="1" x14ac:dyDescent="0.25">
      <c r="C1" s="294" t="s">
        <v>162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6"/>
      <c r="V1" s="296"/>
      <c r="W1" s="296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7" t="s">
        <v>282</v>
      </c>
      <c r="BO1" s="297"/>
      <c r="BP1" s="297"/>
      <c r="BQ1" s="297"/>
      <c r="BR1" s="297"/>
      <c r="BS1" s="297"/>
      <c r="BT1" s="297"/>
      <c r="BU1" s="297"/>
      <c r="BV1" s="297"/>
      <c r="BW1" s="297"/>
    </row>
    <row r="2" spans="3:75" s="300" customFormat="1" ht="18" customHeight="1" x14ac:dyDescent="0.25">
      <c r="C2" s="298" t="s">
        <v>163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</row>
    <row r="3" spans="3:75" s="300" customFormat="1" ht="18.75" customHeight="1" x14ac:dyDescent="0.25">
      <c r="C3" s="298" t="s">
        <v>144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</row>
    <row r="4" spans="3:75" ht="21.75" customHeight="1" x14ac:dyDescent="0.25">
      <c r="C4" s="301" t="s">
        <v>85</v>
      </c>
      <c r="D4" s="302" t="s">
        <v>164</v>
      </c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4"/>
      <c r="BD4" s="305" t="s">
        <v>165</v>
      </c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6" t="s">
        <v>166</v>
      </c>
    </row>
    <row r="5" spans="3:75" ht="32.25" customHeight="1" x14ac:dyDescent="0.25">
      <c r="C5" s="307"/>
      <c r="D5" s="308" t="s">
        <v>167</v>
      </c>
      <c r="E5" s="308" t="s">
        <v>168</v>
      </c>
      <c r="F5" s="308" t="s">
        <v>169</v>
      </c>
      <c r="G5" s="308" t="s">
        <v>239</v>
      </c>
      <c r="H5" s="308" t="s">
        <v>170</v>
      </c>
      <c r="I5" s="309" t="s">
        <v>171</v>
      </c>
      <c r="J5" s="308" t="s">
        <v>172</v>
      </c>
      <c r="K5" s="308" t="s">
        <v>246</v>
      </c>
      <c r="L5" s="308" t="s">
        <v>173</v>
      </c>
      <c r="M5" s="308" t="s">
        <v>240</v>
      </c>
      <c r="N5" s="308" t="s">
        <v>241</v>
      </c>
      <c r="O5" s="308" t="s">
        <v>242</v>
      </c>
      <c r="P5" s="308" t="s">
        <v>174</v>
      </c>
      <c r="Q5" s="308" t="s">
        <v>175</v>
      </c>
      <c r="R5" s="308" t="s">
        <v>176</v>
      </c>
      <c r="S5" s="308" t="s">
        <v>177</v>
      </c>
      <c r="T5" s="308" t="s">
        <v>178</v>
      </c>
      <c r="U5" s="308" t="s">
        <v>179</v>
      </c>
      <c r="V5" s="308" t="s">
        <v>247</v>
      </c>
      <c r="W5" s="308" t="s">
        <v>248</v>
      </c>
      <c r="X5" s="308" t="s">
        <v>249</v>
      </c>
      <c r="Y5" s="308" t="s">
        <v>180</v>
      </c>
      <c r="Z5" s="308" t="s">
        <v>181</v>
      </c>
      <c r="AA5" s="308" t="s">
        <v>182</v>
      </c>
      <c r="AB5" s="308" t="s">
        <v>183</v>
      </c>
      <c r="AC5" s="308" t="s">
        <v>244</v>
      </c>
      <c r="AD5" s="308" t="s">
        <v>184</v>
      </c>
      <c r="AE5" s="308" t="s">
        <v>185</v>
      </c>
      <c r="AF5" s="308" t="s">
        <v>243</v>
      </c>
      <c r="AG5" s="310" t="s">
        <v>283</v>
      </c>
      <c r="AH5" s="311" t="s">
        <v>186</v>
      </c>
      <c r="AI5" s="311"/>
      <c r="AJ5" s="311"/>
      <c r="AK5" s="311"/>
      <c r="AL5" s="312" t="s">
        <v>187</v>
      </c>
      <c r="AM5" s="313"/>
      <c r="AN5" s="311" t="s">
        <v>188</v>
      </c>
      <c r="AO5" s="311"/>
      <c r="AP5" s="311"/>
      <c r="AQ5" s="314" t="s">
        <v>189</v>
      </c>
      <c r="AR5" s="314" t="s">
        <v>190</v>
      </c>
      <c r="AS5" s="312" t="s">
        <v>186</v>
      </c>
      <c r="AT5" s="315"/>
      <c r="AU5" s="315"/>
      <c r="AV5" s="315"/>
      <c r="AW5" s="315"/>
      <c r="AX5" s="315"/>
      <c r="AY5" s="315"/>
      <c r="AZ5" s="315"/>
      <c r="BA5" s="313"/>
      <c r="BB5" s="312" t="s">
        <v>191</v>
      </c>
      <c r="BC5" s="313"/>
      <c r="BD5" s="316" t="s">
        <v>192</v>
      </c>
      <c r="BE5" s="316"/>
      <c r="BF5" s="316"/>
      <c r="BG5" s="311" t="s">
        <v>193</v>
      </c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 t="s">
        <v>194</v>
      </c>
      <c r="BU5" s="311"/>
      <c r="BV5" s="311"/>
      <c r="BW5" s="317"/>
    </row>
    <row r="6" spans="3:75" ht="121.5" customHeight="1" x14ac:dyDescent="0.25">
      <c r="C6" s="307"/>
      <c r="D6" s="308"/>
      <c r="E6" s="308"/>
      <c r="F6" s="308"/>
      <c r="G6" s="308"/>
      <c r="H6" s="308"/>
      <c r="I6" s="309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18"/>
      <c r="AH6" s="319" t="s">
        <v>195</v>
      </c>
      <c r="AI6" s="319" t="s">
        <v>196</v>
      </c>
      <c r="AJ6" s="319" t="s">
        <v>197</v>
      </c>
      <c r="AK6" s="319" t="s">
        <v>198</v>
      </c>
      <c r="AL6" s="320" t="s">
        <v>199</v>
      </c>
      <c r="AM6" s="320" t="s">
        <v>200</v>
      </c>
      <c r="AN6" s="320" t="s">
        <v>201</v>
      </c>
      <c r="AO6" s="320" t="s">
        <v>202</v>
      </c>
      <c r="AP6" s="320" t="s">
        <v>203</v>
      </c>
      <c r="AQ6" s="321" t="s">
        <v>204</v>
      </c>
      <c r="AR6" s="321" t="s">
        <v>205</v>
      </c>
      <c r="AS6" s="320" t="s">
        <v>206</v>
      </c>
      <c r="AT6" s="320" t="s">
        <v>207</v>
      </c>
      <c r="AU6" s="320" t="s">
        <v>208</v>
      </c>
      <c r="AV6" s="320" t="s">
        <v>209</v>
      </c>
      <c r="AW6" s="320" t="s">
        <v>210</v>
      </c>
      <c r="AX6" s="320" t="s">
        <v>211</v>
      </c>
      <c r="AY6" s="320" t="s">
        <v>212</v>
      </c>
      <c r="AZ6" s="320" t="s">
        <v>213</v>
      </c>
      <c r="BA6" s="320" t="s">
        <v>214</v>
      </c>
      <c r="BB6" s="320" t="s">
        <v>215</v>
      </c>
      <c r="BC6" s="320" t="s">
        <v>216</v>
      </c>
      <c r="BD6" s="322" t="s">
        <v>217</v>
      </c>
      <c r="BE6" s="322" t="s">
        <v>218</v>
      </c>
      <c r="BF6" s="322" t="s">
        <v>219</v>
      </c>
      <c r="BG6" s="323" t="s">
        <v>220</v>
      </c>
      <c r="BH6" s="323" t="s">
        <v>221</v>
      </c>
      <c r="BI6" s="323" t="s">
        <v>222</v>
      </c>
      <c r="BJ6" s="323" t="s">
        <v>223</v>
      </c>
      <c r="BK6" s="323" t="s">
        <v>224</v>
      </c>
      <c r="BL6" s="323" t="s">
        <v>225</v>
      </c>
      <c r="BM6" s="323" t="s">
        <v>226</v>
      </c>
      <c r="BN6" s="323" t="s">
        <v>227</v>
      </c>
      <c r="BO6" s="323" t="s">
        <v>228</v>
      </c>
      <c r="BP6" s="323" t="s">
        <v>229</v>
      </c>
      <c r="BQ6" s="323" t="s">
        <v>230</v>
      </c>
      <c r="BR6" s="324" t="s">
        <v>231</v>
      </c>
      <c r="BS6" s="324" t="s">
        <v>232</v>
      </c>
      <c r="BT6" s="324" t="s">
        <v>233</v>
      </c>
      <c r="BU6" s="324" t="s">
        <v>234</v>
      </c>
      <c r="BV6" s="324" t="s">
        <v>235</v>
      </c>
      <c r="BW6" s="325"/>
    </row>
    <row r="7" spans="3:75" ht="14.25" customHeight="1" thickBot="1" x14ac:dyDescent="0.3">
      <c r="C7" s="326"/>
      <c r="D7" s="327">
        <v>1</v>
      </c>
      <c r="E7" s="327">
        <f t="shared" ref="E7:AM7" si="0">D7+1</f>
        <v>2</v>
      </c>
      <c r="F7" s="327">
        <f t="shared" si="0"/>
        <v>3</v>
      </c>
      <c r="G7" s="327">
        <f t="shared" si="0"/>
        <v>4</v>
      </c>
      <c r="H7" s="327">
        <f>G7+1</f>
        <v>5</v>
      </c>
      <c r="I7" s="327">
        <f>H7+1</f>
        <v>6</v>
      </c>
      <c r="J7" s="327">
        <f>I7+1</f>
        <v>7</v>
      </c>
      <c r="K7" s="327">
        <f t="shared" si="0"/>
        <v>8</v>
      </c>
      <c r="L7" s="327">
        <f t="shared" si="0"/>
        <v>9</v>
      </c>
      <c r="M7" s="327">
        <f t="shared" si="0"/>
        <v>10</v>
      </c>
      <c r="N7" s="327">
        <f t="shared" si="0"/>
        <v>11</v>
      </c>
      <c r="O7" s="327">
        <f t="shared" si="0"/>
        <v>12</v>
      </c>
      <c r="P7" s="327">
        <f t="shared" si="0"/>
        <v>13</v>
      </c>
      <c r="Q7" s="327">
        <f t="shared" si="0"/>
        <v>14</v>
      </c>
      <c r="R7" s="327">
        <f>Q7+1</f>
        <v>15</v>
      </c>
      <c r="S7" s="327">
        <f t="shared" si="0"/>
        <v>16</v>
      </c>
      <c r="T7" s="327">
        <f t="shared" si="0"/>
        <v>17</v>
      </c>
      <c r="U7" s="327">
        <v>18</v>
      </c>
      <c r="V7" s="327">
        <v>19</v>
      </c>
      <c r="W7" s="327">
        <v>20</v>
      </c>
      <c r="X7" s="327">
        <v>21</v>
      </c>
      <c r="Y7" s="327">
        <f t="shared" si="0"/>
        <v>22</v>
      </c>
      <c r="Z7" s="327">
        <f t="shared" si="0"/>
        <v>23</v>
      </c>
      <c r="AA7" s="327">
        <f t="shared" si="0"/>
        <v>24</v>
      </c>
      <c r="AB7" s="327">
        <f t="shared" si="0"/>
        <v>25</v>
      </c>
      <c r="AC7" s="327">
        <f t="shared" si="0"/>
        <v>26</v>
      </c>
      <c r="AD7" s="327">
        <f t="shared" si="0"/>
        <v>27</v>
      </c>
      <c r="AE7" s="327">
        <f>AD7+1</f>
        <v>28</v>
      </c>
      <c r="AF7" s="327">
        <f t="shared" si="0"/>
        <v>29</v>
      </c>
      <c r="AG7" s="327">
        <f>AF7+1</f>
        <v>30</v>
      </c>
      <c r="AH7" s="327">
        <f>AG7+1</f>
        <v>31</v>
      </c>
      <c r="AI7" s="327">
        <f t="shared" si="0"/>
        <v>32</v>
      </c>
      <c r="AJ7" s="327">
        <f t="shared" si="0"/>
        <v>33</v>
      </c>
      <c r="AK7" s="327">
        <f t="shared" si="0"/>
        <v>34</v>
      </c>
      <c r="AL7" s="327">
        <f t="shared" si="0"/>
        <v>35</v>
      </c>
      <c r="AM7" s="327">
        <f t="shared" si="0"/>
        <v>36</v>
      </c>
      <c r="AN7" s="327">
        <f t="shared" ref="AN7:BW7" si="1">AM7+1</f>
        <v>37</v>
      </c>
      <c r="AO7" s="327">
        <f t="shared" si="1"/>
        <v>38</v>
      </c>
      <c r="AP7" s="327">
        <f t="shared" si="1"/>
        <v>39</v>
      </c>
      <c r="AQ7" s="327">
        <f t="shared" si="1"/>
        <v>40</v>
      </c>
      <c r="AR7" s="327">
        <f t="shared" si="1"/>
        <v>41</v>
      </c>
      <c r="AS7" s="327">
        <f t="shared" si="1"/>
        <v>42</v>
      </c>
      <c r="AT7" s="327">
        <f t="shared" si="1"/>
        <v>43</v>
      </c>
      <c r="AU7" s="327">
        <f t="shared" si="1"/>
        <v>44</v>
      </c>
      <c r="AV7" s="327">
        <f t="shared" si="1"/>
        <v>45</v>
      </c>
      <c r="AW7" s="327">
        <f t="shared" si="1"/>
        <v>46</v>
      </c>
      <c r="AX7" s="327">
        <f t="shared" si="1"/>
        <v>47</v>
      </c>
      <c r="AY7" s="327">
        <f t="shared" si="1"/>
        <v>48</v>
      </c>
      <c r="AZ7" s="327">
        <f t="shared" si="1"/>
        <v>49</v>
      </c>
      <c r="BA7" s="327">
        <f t="shared" si="1"/>
        <v>50</v>
      </c>
      <c r="BB7" s="327">
        <f t="shared" si="1"/>
        <v>51</v>
      </c>
      <c r="BC7" s="327">
        <f t="shared" si="1"/>
        <v>52</v>
      </c>
      <c r="BD7" s="327">
        <f t="shared" si="1"/>
        <v>53</v>
      </c>
      <c r="BE7" s="327">
        <f t="shared" si="1"/>
        <v>54</v>
      </c>
      <c r="BF7" s="327">
        <f t="shared" si="1"/>
        <v>55</v>
      </c>
      <c r="BG7" s="327">
        <f t="shared" si="1"/>
        <v>56</v>
      </c>
      <c r="BH7" s="327">
        <f t="shared" si="1"/>
        <v>57</v>
      </c>
      <c r="BI7" s="327">
        <f t="shared" si="1"/>
        <v>58</v>
      </c>
      <c r="BJ7" s="327">
        <f t="shared" si="1"/>
        <v>59</v>
      </c>
      <c r="BK7" s="327">
        <f t="shared" si="1"/>
        <v>60</v>
      </c>
      <c r="BL7" s="327">
        <f t="shared" si="1"/>
        <v>61</v>
      </c>
      <c r="BM7" s="327">
        <f t="shared" si="1"/>
        <v>62</v>
      </c>
      <c r="BN7" s="327">
        <f t="shared" si="1"/>
        <v>63</v>
      </c>
      <c r="BO7" s="327">
        <f t="shared" si="1"/>
        <v>64</v>
      </c>
      <c r="BP7" s="327">
        <f t="shared" si="1"/>
        <v>65</v>
      </c>
      <c r="BQ7" s="327">
        <f t="shared" si="1"/>
        <v>66</v>
      </c>
      <c r="BR7" s="327">
        <f t="shared" si="1"/>
        <v>67</v>
      </c>
      <c r="BS7" s="327">
        <f t="shared" si="1"/>
        <v>68</v>
      </c>
      <c r="BT7" s="327">
        <f t="shared" si="1"/>
        <v>69</v>
      </c>
      <c r="BU7" s="327">
        <f t="shared" si="1"/>
        <v>70</v>
      </c>
      <c r="BV7" s="327">
        <f t="shared" si="1"/>
        <v>71</v>
      </c>
      <c r="BW7" s="328">
        <f t="shared" si="1"/>
        <v>72</v>
      </c>
    </row>
    <row r="8" spans="3:75" ht="16.5" thickTop="1" x14ac:dyDescent="0.25">
      <c r="C8" s="329" t="s">
        <v>117</v>
      </c>
      <c r="D8" s="240">
        <v>3.5689000000000002</v>
      </c>
      <c r="E8" s="240">
        <v>0.13900000000000001</v>
      </c>
      <c r="F8" s="240">
        <v>0.26600000000000001</v>
      </c>
      <c r="G8" s="237">
        <v>5.4180000000000006E-2</v>
      </c>
      <c r="H8" s="237">
        <v>2.7599999999999999E-3</v>
      </c>
      <c r="I8" s="330">
        <v>1.9E-2</v>
      </c>
      <c r="J8" s="240">
        <v>8.6999999999999994E-2</v>
      </c>
      <c r="K8" s="331">
        <v>0.54400000000000004</v>
      </c>
      <c r="L8" s="331">
        <v>9.1999999999999998E-2</v>
      </c>
      <c r="M8" s="332">
        <v>1.4130000000000002E-2</v>
      </c>
      <c r="N8" s="332">
        <v>1.504E-2</v>
      </c>
      <c r="O8" s="237">
        <v>2.41</v>
      </c>
      <c r="P8" s="333">
        <v>0.35010000000000002</v>
      </c>
      <c r="Q8" s="241">
        <v>1.0999999999999999E-2</v>
      </c>
      <c r="R8" s="237">
        <v>0.126</v>
      </c>
      <c r="S8" s="237">
        <v>0.25600000000000001</v>
      </c>
      <c r="T8" s="332">
        <v>6.9999999999999999E-4</v>
      </c>
      <c r="U8" s="241">
        <v>8.0000000000000007E-7</v>
      </c>
      <c r="V8" s="332">
        <v>4.0800000000000003E-3</v>
      </c>
      <c r="W8" s="332">
        <v>1.3199999999999998E-3</v>
      </c>
      <c r="X8" s="237">
        <v>7.9020000000000007E-2</v>
      </c>
      <c r="Y8" s="241">
        <v>7.0000000000000001E-3</v>
      </c>
      <c r="Z8" s="237">
        <v>7.5999999999999998E-2</v>
      </c>
      <c r="AA8" s="332">
        <v>1.7729999999999999E-2</v>
      </c>
      <c r="AB8" s="241">
        <v>8.0000000000000007E-7</v>
      </c>
      <c r="AC8" s="237">
        <v>2.5200000000000001E-3</v>
      </c>
      <c r="AD8" s="332">
        <v>2.5000000000000001E-2</v>
      </c>
      <c r="AE8" s="241">
        <v>1E-3</v>
      </c>
      <c r="AF8" s="332">
        <v>1.0200000000000001E-2</v>
      </c>
      <c r="AG8" s="240">
        <v>0.14879999999999999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237">
        <v>1.008E-2</v>
      </c>
      <c r="AO8" s="53">
        <v>0</v>
      </c>
      <c r="AP8" s="53">
        <v>0</v>
      </c>
      <c r="AQ8" s="237">
        <v>4.1759999999999999E-2</v>
      </c>
      <c r="AR8" s="237">
        <v>0.37980000000000003</v>
      </c>
      <c r="AS8" s="334">
        <v>0</v>
      </c>
      <c r="AT8" s="237">
        <v>0.1338</v>
      </c>
      <c r="AU8" s="237">
        <v>0.12959999999999999</v>
      </c>
      <c r="AV8" s="237">
        <v>2.58E-2</v>
      </c>
      <c r="AW8" s="334">
        <v>0</v>
      </c>
      <c r="AX8" s="334">
        <v>2E-3</v>
      </c>
      <c r="AY8" s="237">
        <v>0.22319999999999998</v>
      </c>
      <c r="AZ8" s="53">
        <v>0</v>
      </c>
      <c r="BA8" s="53">
        <v>0</v>
      </c>
      <c r="BB8" s="53"/>
      <c r="BC8" s="53"/>
      <c r="BD8" s="237">
        <v>0.69300000000000006</v>
      </c>
      <c r="BE8" s="237">
        <v>3.6894</v>
      </c>
      <c r="BF8" s="237">
        <v>16.3218</v>
      </c>
      <c r="BG8" s="53">
        <v>0</v>
      </c>
      <c r="BH8" s="53">
        <v>0</v>
      </c>
      <c r="BI8" s="237">
        <v>1.4000000000000002E-3</v>
      </c>
      <c r="BJ8" s="334">
        <v>0</v>
      </c>
      <c r="BK8" s="334">
        <v>0</v>
      </c>
      <c r="BL8" s="237">
        <v>2.8700000000000003E-2</v>
      </c>
      <c r="BM8" s="53">
        <v>0</v>
      </c>
      <c r="BN8" s="53">
        <v>0</v>
      </c>
      <c r="BO8" s="53">
        <v>0</v>
      </c>
      <c r="BP8" s="53">
        <v>0</v>
      </c>
      <c r="BQ8" s="334">
        <v>2E-3</v>
      </c>
      <c r="BR8" s="334">
        <v>0</v>
      </c>
      <c r="BS8" s="334">
        <v>0</v>
      </c>
      <c r="BT8" s="334">
        <v>0</v>
      </c>
      <c r="BU8" s="334">
        <v>0</v>
      </c>
      <c r="BV8" s="334">
        <v>0</v>
      </c>
      <c r="BW8" s="335">
        <f t="shared" ref="BW8:BW31" si="2">SUM(D8:BV8)</f>
        <v>30.0108216</v>
      </c>
    </row>
    <row r="9" spans="3:75" ht="15.75" x14ac:dyDescent="0.25">
      <c r="C9" s="336" t="s">
        <v>118</v>
      </c>
      <c r="D9" s="240">
        <v>3.5617000000000001</v>
      </c>
      <c r="E9" s="240">
        <v>0.13700000000000001</v>
      </c>
      <c r="F9" s="240">
        <v>0.23300000000000001</v>
      </c>
      <c r="G9" s="237">
        <v>4.9680000000000009E-2</v>
      </c>
      <c r="H9" s="237">
        <v>2.8799999999999997E-3</v>
      </c>
      <c r="I9" s="330">
        <v>1.9E-2</v>
      </c>
      <c r="J9" s="240">
        <v>8.6999999999999994E-2</v>
      </c>
      <c r="K9" s="331">
        <v>0.68400000000000005</v>
      </c>
      <c r="L9" s="331">
        <v>8.1000000000000003E-2</v>
      </c>
      <c r="M9" s="237">
        <v>1.1610000000000001E-2</v>
      </c>
      <c r="N9" s="237">
        <v>1.2999999999999999E-2</v>
      </c>
      <c r="O9" s="237">
        <v>2.4529999999999998</v>
      </c>
      <c r="P9" s="337">
        <v>0.35</v>
      </c>
      <c r="Q9" s="241">
        <v>1.0999999999999999E-2</v>
      </c>
      <c r="R9" s="237">
        <v>0.13400000000000001</v>
      </c>
      <c r="S9" s="237">
        <v>0.215</v>
      </c>
      <c r="T9" s="237">
        <v>6.9999999999999999E-4</v>
      </c>
      <c r="U9" s="241">
        <v>1.0000000000000002E-6</v>
      </c>
      <c r="V9" s="237">
        <v>4.2000000000000006E-3</v>
      </c>
      <c r="W9" s="237">
        <v>1.1999999999999999E-3</v>
      </c>
      <c r="X9" s="237">
        <v>0.10512000000000001</v>
      </c>
      <c r="Y9" s="241">
        <v>7.0000000000000001E-3</v>
      </c>
      <c r="Z9" s="237">
        <v>7.4999999999999997E-2</v>
      </c>
      <c r="AA9" s="237">
        <v>1.8090000000000002E-2</v>
      </c>
      <c r="AB9" s="241">
        <v>1.0000000000000002E-6</v>
      </c>
      <c r="AC9" s="237">
        <v>2.0400000000000001E-3</v>
      </c>
      <c r="AD9" s="237">
        <v>2.1999999999999999E-2</v>
      </c>
      <c r="AE9" s="241">
        <v>1E-3</v>
      </c>
      <c r="AF9" s="237">
        <v>1.0200000000000001E-2</v>
      </c>
      <c r="AG9" s="240">
        <v>0.13919999999999999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237">
        <v>1.2240000000000001E-2</v>
      </c>
      <c r="AO9" s="53">
        <v>0</v>
      </c>
      <c r="AP9" s="53">
        <v>0</v>
      </c>
      <c r="AQ9" s="237">
        <v>4.104E-2</v>
      </c>
      <c r="AR9" s="237">
        <v>0.37872000000000006</v>
      </c>
      <c r="AS9" s="334">
        <v>0</v>
      </c>
      <c r="AT9" s="237">
        <v>0.13319999999999999</v>
      </c>
      <c r="AU9" s="237">
        <v>0.13080000000000003</v>
      </c>
      <c r="AV9" s="237">
        <v>2.7600000000000003E-2</v>
      </c>
      <c r="AW9" s="334">
        <v>0</v>
      </c>
      <c r="AX9" s="334">
        <v>2E-3</v>
      </c>
      <c r="AY9" s="237">
        <v>0.2802</v>
      </c>
      <c r="AZ9" s="53">
        <v>0</v>
      </c>
      <c r="BA9" s="53">
        <v>0</v>
      </c>
      <c r="BB9" s="53"/>
      <c r="BC9" s="53"/>
      <c r="BD9" s="237">
        <v>0.66</v>
      </c>
      <c r="BE9" s="237">
        <v>3.4319999999999999</v>
      </c>
      <c r="BF9" s="237">
        <v>14.995200000000001</v>
      </c>
      <c r="BG9" s="53">
        <v>0</v>
      </c>
      <c r="BH9" s="53">
        <v>0</v>
      </c>
      <c r="BI9" s="237">
        <v>1.4000000000000002E-3</v>
      </c>
      <c r="BJ9" s="334">
        <v>0</v>
      </c>
      <c r="BK9" s="334">
        <v>0</v>
      </c>
      <c r="BL9" s="237">
        <v>2.8700000000000003E-2</v>
      </c>
      <c r="BM9" s="53">
        <v>0</v>
      </c>
      <c r="BN9" s="53">
        <v>0</v>
      </c>
      <c r="BO9" s="53">
        <v>0</v>
      </c>
      <c r="BP9" s="53">
        <v>0</v>
      </c>
      <c r="BQ9" s="334">
        <v>2E-3</v>
      </c>
      <c r="BR9" s="334">
        <v>0</v>
      </c>
      <c r="BS9" s="334">
        <v>0</v>
      </c>
      <c r="BT9" s="334">
        <v>0</v>
      </c>
      <c r="BU9" s="334">
        <v>0</v>
      </c>
      <c r="BV9" s="334">
        <v>0</v>
      </c>
      <c r="BW9" s="335">
        <f t="shared" si="2"/>
        <v>28.553722</v>
      </c>
    </row>
    <row r="10" spans="3:75" ht="15.75" x14ac:dyDescent="0.25">
      <c r="C10" s="336" t="s">
        <v>119</v>
      </c>
      <c r="D10" s="240">
        <v>3.5587</v>
      </c>
      <c r="E10" s="240">
        <v>0.13600000000000001</v>
      </c>
      <c r="F10" s="240">
        <v>0.22600000000000001</v>
      </c>
      <c r="G10" s="237">
        <v>1.5120000000000001E-2</v>
      </c>
      <c r="H10" s="237">
        <v>2.7599999999999999E-3</v>
      </c>
      <c r="I10" s="330">
        <v>2.1999999999999999E-2</v>
      </c>
      <c r="J10" s="240">
        <v>8.6999999999999994E-2</v>
      </c>
      <c r="K10" s="331">
        <v>0.65200000000000002</v>
      </c>
      <c r="L10" s="331">
        <v>8.1000000000000003E-2</v>
      </c>
      <c r="M10" s="237">
        <v>1.1610000000000001E-2</v>
      </c>
      <c r="N10" s="237">
        <v>1.24E-2</v>
      </c>
      <c r="O10" s="237">
        <v>2.4260000000000002</v>
      </c>
      <c r="P10" s="337">
        <v>0.37</v>
      </c>
      <c r="Q10" s="241">
        <v>1.0999999999999999E-2</v>
      </c>
      <c r="R10" s="237">
        <v>0.13200000000000001</v>
      </c>
      <c r="S10" s="237">
        <v>0.23200000000000001</v>
      </c>
      <c r="T10" s="237">
        <v>6.9999999999999999E-4</v>
      </c>
      <c r="U10" s="241">
        <v>8.0000000000000007E-7</v>
      </c>
      <c r="V10" s="237">
        <v>4.1400000000000005E-3</v>
      </c>
      <c r="W10" s="237">
        <v>1.3199999999999998E-3</v>
      </c>
      <c r="X10" s="237">
        <v>9.7200000000000009E-2</v>
      </c>
      <c r="Y10" s="241">
        <v>7.0000000000000001E-3</v>
      </c>
      <c r="Z10" s="237">
        <v>7.4999999999999997E-2</v>
      </c>
      <c r="AA10" s="237">
        <v>1.17E-2</v>
      </c>
      <c r="AB10" s="241">
        <v>8.0000000000000007E-7</v>
      </c>
      <c r="AC10" s="237">
        <v>1.92E-3</v>
      </c>
      <c r="AD10" s="237">
        <v>2.3E-2</v>
      </c>
      <c r="AE10" s="241">
        <v>1E-3</v>
      </c>
      <c r="AF10" s="237">
        <v>1.2E-2</v>
      </c>
      <c r="AG10" s="240">
        <v>0.14879999999999999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237">
        <v>1.116E-2</v>
      </c>
      <c r="AO10" s="53">
        <v>0</v>
      </c>
      <c r="AP10" s="53">
        <v>0</v>
      </c>
      <c r="AQ10" s="237">
        <v>4.2480000000000004E-2</v>
      </c>
      <c r="AR10" s="237">
        <v>0.38051999999999997</v>
      </c>
      <c r="AS10" s="334">
        <v>0</v>
      </c>
      <c r="AT10" s="237">
        <v>0.1326</v>
      </c>
      <c r="AU10" s="237">
        <v>0.10740000000000001</v>
      </c>
      <c r="AV10" s="237">
        <v>1.6800000000000002E-2</v>
      </c>
      <c r="AW10" s="334">
        <v>0</v>
      </c>
      <c r="AX10" s="334">
        <v>2E-3</v>
      </c>
      <c r="AY10" s="237">
        <v>0.24239999999999998</v>
      </c>
      <c r="AZ10" s="53">
        <v>0</v>
      </c>
      <c r="BA10" s="53">
        <v>0</v>
      </c>
      <c r="BB10" s="53"/>
      <c r="BC10" s="53"/>
      <c r="BD10" s="237">
        <v>0.71940000000000015</v>
      </c>
      <c r="BE10" s="237">
        <v>3.3726000000000003</v>
      </c>
      <c r="BF10" s="237">
        <v>14.803800000000001</v>
      </c>
      <c r="BG10" s="53">
        <v>0</v>
      </c>
      <c r="BH10" s="53">
        <v>0</v>
      </c>
      <c r="BI10" s="237">
        <v>1.4000000000000002E-3</v>
      </c>
      <c r="BJ10" s="334">
        <v>0</v>
      </c>
      <c r="BK10" s="334">
        <v>0</v>
      </c>
      <c r="BL10" s="237">
        <v>2.8700000000000003E-2</v>
      </c>
      <c r="BM10" s="53">
        <v>0</v>
      </c>
      <c r="BN10" s="53">
        <v>0</v>
      </c>
      <c r="BO10" s="53">
        <v>0</v>
      </c>
      <c r="BP10" s="53">
        <v>0</v>
      </c>
      <c r="BQ10" s="334">
        <v>2E-3</v>
      </c>
      <c r="BR10" s="334">
        <v>0</v>
      </c>
      <c r="BS10" s="334">
        <v>0</v>
      </c>
      <c r="BT10" s="334">
        <v>0</v>
      </c>
      <c r="BU10" s="334">
        <v>0</v>
      </c>
      <c r="BV10" s="334">
        <v>0</v>
      </c>
      <c r="BW10" s="335">
        <f t="shared" si="2"/>
        <v>28.2226316</v>
      </c>
    </row>
    <row r="11" spans="3:75" ht="15.75" x14ac:dyDescent="0.25">
      <c r="C11" s="336" t="s">
        <v>120</v>
      </c>
      <c r="D11" s="240">
        <v>3.5413999999999999</v>
      </c>
      <c r="E11" s="240">
        <v>0.125</v>
      </c>
      <c r="F11" s="240">
        <v>0.26</v>
      </c>
      <c r="G11" s="237">
        <v>1.9440000000000002E-2</v>
      </c>
      <c r="H11" s="237">
        <v>2.7599999999999999E-3</v>
      </c>
      <c r="I11" s="330">
        <v>1.9E-2</v>
      </c>
      <c r="J11" s="240">
        <v>8.4000000000000005E-2</v>
      </c>
      <c r="K11" s="331">
        <v>0.72299999999999998</v>
      </c>
      <c r="L11" s="331">
        <v>8.5000000000000006E-2</v>
      </c>
      <c r="M11" s="237">
        <v>1.0530000000000001E-2</v>
      </c>
      <c r="N11" s="237">
        <v>1.2160000000000001E-2</v>
      </c>
      <c r="O11" s="237">
        <v>2.4129999999999998</v>
      </c>
      <c r="P11" s="337">
        <v>0.34200000000000003</v>
      </c>
      <c r="Q11" s="241">
        <v>1.0999999999999999E-2</v>
      </c>
      <c r="R11" s="237">
        <v>0.128</v>
      </c>
      <c r="S11" s="237">
        <v>0.182</v>
      </c>
      <c r="T11" s="237">
        <v>5.8000000000000011E-4</v>
      </c>
      <c r="U11" s="241">
        <v>1.0000000000000002E-6</v>
      </c>
      <c r="V11" s="237">
        <v>3.7199999999999998E-3</v>
      </c>
      <c r="W11" s="237">
        <v>1.3199999999999998E-3</v>
      </c>
      <c r="X11" s="237">
        <v>6.6599999999999993E-2</v>
      </c>
      <c r="Y11" s="241">
        <v>6.0000000000000001E-3</v>
      </c>
      <c r="Z11" s="237">
        <v>7.2999999999999995E-2</v>
      </c>
      <c r="AA11" s="237">
        <v>8.7299999999999999E-3</v>
      </c>
      <c r="AB11" s="241">
        <v>1.0000000000000002E-6</v>
      </c>
      <c r="AC11" s="237">
        <v>2.0400000000000001E-3</v>
      </c>
      <c r="AD11" s="237">
        <v>2.4E-2</v>
      </c>
      <c r="AE11" s="241">
        <v>2E-3</v>
      </c>
      <c r="AF11" s="237">
        <v>9.5999999999999992E-3</v>
      </c>
      <c r="AG11" s="240">
        <v>0.1008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237">
        <v>1.044E-2</v>
      </c>
      <c r="AO11" s="53">
        <v>0</v>
      </c>
      <c r="AP11" s="53">
        <v>0</v>
      </c>
      <c r="AQ11" s="237">
        <v>5.3999999999999999E-2</v>
      </c>
      <c r="AR11" s="237">
        <v>0.38448000000000004</v>
      </c>
      <c r="AS11" s="334">
        <v>0</v>
      </c>
      <c r="AT11" s="237">
        <v>0.12960000000000002</v>
      </c>
      <c r="AU11" s="237">
        <v>0.10740000000000001</v>
      </c>
      <c r="AV11" s="237">
        <v>1.9199999999999998E-2</v>
      </c>
      <c r="AW11" s="334">
        <v>0</v>
      </c>
      <c r="AX11" s="334">
        <v>2E-3</v>
      </c>
      <c r="AY11" s="237">
        <v>0.22740000000000002</v>
      </c>
      <c r="AZ11" s="53">
        <v>0</v>
      </c>
      <c r="BA11" s="53">
        <v>0</v>
      </c>
      <c r="BB11" s="53"/>
      <c r="BC11" s="53"/>
      <c r="BD11" s="237">
        <v>0.70620000000000005</v>
      </c>
      <c r="BE11" s="237">
        <v>3.2934000000000001</v>
      </c>
      <c r="BF11" s="237">
        <v>16.763999999999999</v>
      </c>
      <c r="BG11" s="53">
        <v>0</v>
      </c>
      <c r="BH11" s="53">
        <v>0</v>
      </c>
      <c r="BI11" s="237">
        <v>2.1000000000000003E-3</v>
      </c>
      <c r="BJ11" s="334">
        <v>0</v>
      </c>
      <c r="BK11" s="334">
        <v>0</v>
      </c>
      <c r="BL11" s="237">
        <v>2.8700000000000003E-2</v>
      </c>
      <c r="BM11" s="53">
        <v>0</v>
      </c>
      <c r="BN11" s="53">
        <v>0</v>
      </c>
      <c r="BO11" s="53">
        <v>0</v>
      </c>
      <c r="BP11" s="53">
        <v>0</v>
      </c>
      <c r="BQ11" s="334">
        <v>2E-3</v>
      </c>
      <c r="BR11" s="334">
        <v>0</v>
      </c>
      <c r="BS11" s="334">
        <v>0</v>
      </c>
      <c r="BT11" s="334">
        <v>0</v>
      </c>
      <c r="BU11" s="334">
        <v>0</v>
      </c>
      <c r="BV11" s="334">
        <v>0</v>
      </c>
      <c r="BW11" s="335">
        <f t="shared" si="2"/>
        <v>29.987601999999999</v>
      </c>
    </row>
    <row r="12" spans="3:75" ht="15.75" x14ac:dyDescent="0.25">
      <c r="C12" s="336" t="s">
        <v>121</v>
      </c>
      <c r="D12" s="240">
        <v>3.5377000000000001</v>
      </c>
      <c r="E12" s="240">
        <v>0.11700000000000001</v>
      </c>
      <c r="F12" s="240">
        <v>0.23300000000000001</v>
      </c>
      <c r="G12" s="237">
        <v>1.404E-2</v>
      </c>
      <c r="H12" s="237">
        <v>2.7599999999999999E-3</v>
      </c>
      <c r="I12" s="330">
        <v>1.7999999999999999E-2</v>
      </c>
      <c r="J12" s="240">
        <v>8.6999999999999994E-2</v>
      </c>
      <c r="K12" s="331">
        <v>0.65300000000000002</v>
      </c>
      <c r="L12" s="331">
        <v>8.1000000000000003E-2</v>
      </c>
      <c r="M12" s="237">
        <v>1.1519999999999999E-2</v>
      </c>
      <c r="N12" s="237">
        <v>1.24E-2</v>
      </c>
      <c r="O12" s="237">
        <v>2.3929999999999998</v>
      </c>
      <c r="P12" s="337">
        <v>0.34499999999999997</v>
      </c>
      <c r="Q12" s="241">
        <v>1.0999999999999999E-2</v>
      </c>
      <c r="R12" s="237">
        <v>0.129</v>
      </c>
      <c r="S12" s="237">
        <v>0.22500000000000001</v>
      </c>
      <c r="T12" s="237">
        <v>5.2000000000000006E-4</v>
      </c>
      <c r="U12" s="241">
        <v>8.0000000000000007E-7</v>
      </c>
      <c r="V12" s="237">
        <v>3.6600000000000001E-3</v>
      </c>
      <c r="W12" s="237">
        <v>1.3199999999999998E-3</v>
      </c>
      <c r="X12" s="237">
        <v>9.7920000000000007E-2</v>
      </c>
      <c r="Y12" s="241">
        <v>6.0000000000000001E-3</v>
      </c>
      <c r="Z12" s="237">
        <v>7.1999999999999995E-2</v>
      </c>
      <c r="AA12" s="237">
        <v>7.8300000000000002E-3</v>
      </c>
      <c r="AB12" s="241">
        <v>8.0000000000000007E-7</v>
      </c>
      <c r="AC12" s="237">
        <v>1.6800000000000001E-3</v>
      </c>
      <c r="AD12" s="237">
        <v>2.1000000000000001E-2</v>
      </c>
      <c r="AE12" s="241">
        <v>2E-3</v>
      </c>
      <c r="AF12" s="237">
        <v>1.0500000000000001E-2</v>
      </c>
      <c r="AG12" s="240">
        <v>8.6400000000000005E-2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237">
        <v>9.3600000000000003E-3</v>
      </c>
      <c r="AO12" s="53">
        <v>0</v>
      </c>
      <c r="AP12" s="53">
        <v>0</v>
      </c>
      <c r="AQ12" s="237">
        <v>7.4160000000000004E-2</v>
      </c>
      <c r="AR12" s="237">
        <v>0.37656000000000006</v>
      </c>
      <c r="AS12" s="334">
        <v>0</v>
      </c>
      <c r="AT12" s="237">
        <v>0.12959999999999999</v>
      </c>
      <c r="AU12" s="237">
        <v>0.11220000000000001</v>
      </c>
      <c r="AV12" s="237">
        <v>2.7E-2</v>
      </c>
      <c r="AW12" s="334">
        <v>0</v>
      </c>
      <c r="AX12" s="334">
        <v>2E-3</v>
      </c>
      <c r="AY12" s="237">
        <v>0.252</v>
      </c>
      <c r="AZ12" s="53">
        <v>0</v>
      </c>
      <c r="BA12" s="53">
        <v>0</v>
      </c>
      <c r="BB12" s="53"/>
      <c r="BC12" s="53"/>
      <c r="BD12" s="237">
        <v>0.72599999999999998</v>
      </c>
      <c r="BE12" s="237">
        <v>3.1481999999999997</v>
      </c>
      <c r="BF12" s="237">
        <v>17.635200000000001</v>
      </c>
      <c r="BG12" s="53">
        <v>0</v>
      </c>
      <c r="BH12" s="53">
        <v>0</v>
      </c>
      <c r="BI12" s="237">
        <v>1.4000000000000002E-3</v>
      </c>
      <c r="BJ12" s="334">
        <v>0</v>
      </c>
      <c r="BK12" s="334">
        <v>0</v>
      </c>
      <c r="BL12" s="237">
        <v>2.8700000000000003E-2</v>
      </c>
      <c r="BM12" s="53">
        <v>0</v>
      </c>
      <c r="BN12" s="53">
        <v>0</v>
      </c>
      <c r="BO12" s="53">
        <v>0</v>
      </c>
      <c r="BP12" s="53">
        <v>0</v>
      </c>
      <c r="BQ12" s="334">
        <v>2E-3</v>
      </c>
      <c r="BR12" s="334">
        <v>0</v>
      </c>
      <c r="BS12" s="334">
        <v>0</v>
      </c>
      <c r="BT12" s="334">
        <v>0</v>
      </c>
      <c r="BU12" s="334">
        <v>0</v>
      </c>
      <c r="BV12" s="334">
        <v>0</v>
      </c>
      <c r="BW12" s="335">
        <f t="shared" si="2"/>
        <v>30.7056316</v>
      </c>
    </row>
    <row r="13" spans="3:75" ht="15.75" x14ac:dyDescent="0.25">
      <c r="C13" s="336" t="s">
        <v>122</v>
      </c>
      <c r="D13" s="240">
        <v>3.5318000000000001</v>
      </c>
      <c r="E13" s="240">
        <v>0.11700000000000001</v>
      </c>
      <c r="F13" s="240">
        <v>0.24399999999999999</v>
      </c>
      <c r="G13" s="237">
        <v>4.0860000000000007E-2</v>
      </c>
      <c r="H13" s="237">
        <v>3.2400000000000003E-3</v>
      </c>
      <c r="I13" s="330">
        <v>1.7000000000000001E-2</v>
      </c>
      <c r="J13" s="240">
        <v>8.6999999999999994E-2</v>
      </c>
      <c r="K13" s="331">
        <v>0.61599999999999999</v>
      </c>
      <c r="L13" s="331">
        <v>7.9000000000000001E-2</v>
      </c>
      <c r="M13" s="237">
        <v>1.242E-2</v>
      </c>
      <c r="N13" s="237">
        <v>1.2160000000000001E-2</v>
      </c>
      <c r="O13" s="237">
        <v>2.3199999999999998</v>
      </c>
      <c r="P13" s="337">
        <v>0.35099999999999998</v>
      </c>
      <c r="Q13" s="241">
        <v>1.0999999999999999E-2</v>
      </c>
      <c r="R13" s="237">
        <v>0.13200000000000001</v>
      </c>
      <c r="S13" s="237">
        <v>0.189</v>
      </c>
      <c r="T13" s="237">
        <v>5.2000000000000006E-4</v>
      </c>
      <c r="U13" s="241">
        <v>8.0000000000000007E-7</v>
      </c>
      <c r="V13" s="237">
        <v>3.7800000000000004E-3</v>
      </c>
      <c r="W13" s="237">
        <v>1.1999999999999999E-3</v>
      </c>
      <c r="X13" s="237">
        <v>4.9500000000000002E-2</v>
      </c>
      <c r="Y13" s="241">
        <v>7.0000000000000001E-3</v>
      </c>
      <c r="Z13" s="237">
        <v>7.1999999999999995E-2</v>
      </c>
      <c r="AA13" s="237">
        <v>5.4000000000000003E-3</v>
      </c>
      <c r="AB13" s="241">
        <v>8.0000000000000007E-7</v>
      </c>
      <c r="AC13" s="237">
        <v>2.0400000000000001E-3</v>
      </c>
      <c r="AD13" s="237">
        <v>2.5999999999999999E-2</v>
      </c>
      <c r="AE13" s="241">
        <v>1E-3</v>
      </c>
      <c r="AF13" s="237">
        <v>1.17E-2</v>
      </c>
      <c r="AG13" s="240">
        <v>9.1200000000000003E-2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237">
        <v>9.0000000000000011E-3</v>
      </c>
      <c r="AO13" s="53">
        <v>0</v>
      </c>
      <c r="AP13" s="53">
        <v>0</v>
      </c>
      <c r="AQ13" s="237">
        <v>5.7239999999999999E-2</v>
      </c>
      <c r="AR13" s="237">
        <v>0.38772000000000001</v>
      </c>
      <c r="AS13" s="334">
        <v>0</v>
      </c>
      <c r="AT13" s="237">
        <v>0.13200000000000001</v>
      </c>
      <c r="AU13" s="237">
        <v>0.1116</v>
      </c>
      <c r="AV13" s="237">
        <v>2.58E-2</v>
      </c>
      <c r="AW13" s="334">
        <v>0</v>
      </c>
      <c r="AX13" s="334">
        <v>2E-3</v>
      </c>
      <c r="AY13" s="237">
        <v>0.28200000000000003</v>
      </c>
      <c r="AZ13" s="53">
        <v>0</v>
      </c>
      <c r="BA13" s="53">
        <v>0</v>
      </c>
      <c r="BB13" s="53"/>
      <c r="BC13" s="53"/>
      <c r="BD13" s="237">
        <v>0.72599999999999998</v>
      </c>
      <c r="BE13" s="237">
        <v>3.2538000000000005</v>
      </c>
      <c r="BF13" s="237">
        <v>18.486599999999999</v>
      </c>
      <c r="BG13" s="53">
        <v>0</v>
      </c>
      <c r="BH13" s="53">
        <v>0</v>
      </c>
      <c r="BI13" s="237">
        <v>1.4000000000000002E-3</v>
      </c>
      <c r="BJ13" s="334">
        <v>0</v>
      </c>
      <c r="BK13" s="334">
        <v>0</v>
      </c>
      <c r="BL13" s="237">
        <v>2.8000000000000001E-2</v>
      </c>
      <c r="BM13" s="53">
        <v>0</v>
      </c>
      <c r="BN13" s="53">
        <v>0</v>
      </c>
      <c r="BO13" s="53">
        <v>0</v>
      </c>
      <c r="BP13" s="53">
        <v>0</v>
      </c>
      <c r="BQ13" s="334">
        <v>2E-3</v>
      </c>
      <c r="BR13" s="334">
        <v>0</v>
      </c>
      <c r="BS13" s="334">
        <v>0</v>
      </c>
      <c r="BT13" s="334">
        <v>0</v>
      </c>
      <c r="BU13" s="334">
        <v>0</v>
      </c>
      <c r="BV13" s="334">
        <v>0</v>
      </c>
      <c r="BW13" s="335">
        <f t="shared" si="2"/>
        <v>31.539981599999997</v>
      </c>
    </row>
    <row r="14" spans="3:75" ht="15.75" x14ac:dyDescent="0.25">
      <c r="C14" s="336" t="s">
        <v>123</v>
      </c>
      <c r="D14" s="240">
        <v>3.4647999999999999</v>
      </c>
      <c r="E14" s="240">
        <v>0.109</v>
      </c>
      <c r="F14" s="240">
        <v>0.25700000000000001</v>
      </c>
      <c r="G14" s="237">
        <v>3.7080000000000002E-2</v>
      </c>
      <c r="H14" s="237">
        <v>2.5200000000000001E-3</v>
      </c>
      <c r="I14" s="330">
        <v>3.4000000000000002E-2</v>
      </c>
      <c r="J14" s="240">
        <v>8.7999999999999995E-2</v>
      </c>
      <c r="K14" s="331">
        <v>0.65</v>
      </c>
      <c r="L14" s="331">
        <v>7.8E-2</v>
      </c>
      <c r="M14" s="237">
        <v>1.3769999999999999E-2</v>
      </c>
      <c r="N14" s="237">
        <v>1.372E-2</v>
      </c>
      <c r="O14" s="237">
        <v>2.29</v>
      </c>
      <c r="P14" s="337">
        <v>0.34599999999999997</v>
      </c>
      <c r="Q14" s="241">
        <v>3.5999999999999997E-2</v>
      </c>
      <c r="R14" s="237">
        <v>0.11700000000000001</v>
      </c>
      <c r="S14" s="237">
        <v>0.216</v>
      </c>
      <c r="T14" s="237">
        <v>5.2000000000000006E-4</v>
      </c>
      <c r="U14" s="241">
        <v>1.0000000000000002E-6</v>
      </c>
      <c r="V14" s="237">
        <v>3.6600000000000001E-3</v>
      </c>
      <c r="W14" s="237">
        <v>1.3199999999999998E-3</v>
      </c>
      <c r="X14" s="237">
        <v>9.0539999999999995E-2</v>
      </c>
      <c r="Y14" s="241">
        <v>0.01</v>
      </c>
      <c r="Z14" s="237">
        <v>7.2999999999999995E-2</v>
      </c>
      <c r="AA14" s="237">
        <v>6.3000000000000009E-3</v>
      </c>
      <c r="AB14" s="241">
        <v>1.0000000000000002E-6</v>
      </c>
      <c r="AC14" s="237">
        <v>1.5600000000000002E-3</v>
      </c>
      <c r="AD14" s="237">
        <v>1.7999999999999999E-2</v>
      </c>
      <c r="AE14" s="241">
        <v>3.0000000000000001E-3</v>
      </c>
      <c r="AF14" s="237">
        <v>9.9000000000000008E-3</v>
      </c>
      <c r="AG14" s="240">
        <v>9.1200000000000003E-2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237">
        <v>9.3600000000000003E-3</v>
      </c>
      <c r="AO14" s="53">
        <v>0</v>
      </c>
      <c r="AP14" s="53">
        <v>0</v>
      </c>
      <c r="AQ14" s="237">
        <v>5.6159999999999995E-2</v>
      </c>
      <c r="AR14" s="237">
        <v>0.40967999999999999</v>
      </c>
      <c r="AS14" s="334">
        <v>0</v>
      </c>
      <c r="AT14" s="237">
        <v>0.12960000000000002</v>
      </c>
      <c r="AU14" s="237">
        <v>0.10980000000000001</v>
      </c>
      <c r="AV14" s="237">
        <v>1.5599999999999999E-2</v>
      </c>
      <c r="AW14" s="334">
        <v>0</v>
      </c>
      <c r="AX14" s="334">
        <v>2E-3</v>
      </c>
      <c r="AY14" s="237">
        <v>0.2676</v>
      </c>
      <c r="AZ14" s="53">
        <v>0</v>
      </c>
      <c r="BA14" s="53">
        <v>0</v>
      </c>
      <c r="BB14" s="53"/>
      <c r="BC14" s="53"/>
      <c r="BD14" s="237">
        <v>0.76560000000000006</v>
      </c>
      <c r="BE14" s="237">
        <v>3.5244</v>
      </c>
      <c r="BF14" s="237">
        <v>24.472800000000003</v>
      </c>
      <c r="BG14" s="53">
        <v>0</v>
      </c>
      <c r="BH14" s="53">
        <v>0</v>
      </c>
      <c r="BI14" s="237">
        <v>1.4000000000000002E-3</v>
      </c>
      <c r="BJ14" s="334">
        <v>0</v>
      </c>
      <c r="BK14" s="334">
        <v>0</v>
      </c>
      <c r="BL14" s="237">
        <v>2.8700000000000003E-2</v>
      </c>
      <c r="BM14" s="53">
        <v>0</v>
      </c>
      <c r="BN14" s="53">
        <v>0</v>
      </c>
      <c r="BO14" s="53">
        <v>0</v>
      </c>
      <c r="BP14" s="53">
        <v>0</v>
      </c>
      <c r="BQ14" s="334">
        <v>2E-3</v>
      </c>
      <c r="BR14" s="334">
        <v>0</v>
      </c>
      <c r="BS14" s="334">
        <v>0</v>
      </c>
      <c r="BT14" s="334">
        <v>0</v>
      </c>
      <c r="BU14" s="334">
        <v>0</v>
      </c>
      <c r="BV14" s="334">
        <v>0</v>
      </c>
      <c r="BW14" s="335">
        <f t="shared" si="2"/>
        <v>37.856592000000006</v>
      </c>
    </row>
    <row r="15" spans="3:75" ht="15.75" x14ac:dyDescent="0.25">
      <c r="C15" s="336" t="s">
        <v>124</v>
      </c>
      <c r="D15" s="240">
        <v>3.4089999999999998</v>
      </c>
      <c r="E15" s="240">
        <v>0.20599999999999999</v>
      </c>
      <c r="F15" s="240">
        <v>0.307</v>
      </c>
      <c r="G15" s="237">
        <v>3.2940000000000004E-2</v>
      </c>
      <c r="H15" s="237">
        <v>5.4000000000000003E-3</v>
      </c>
      <c r="I15" s="330">
        <v>4.8000000000000001E-2</v>
      </c>
      <c r="J15" s="240">
        <v>0.126</v>
      </c>
      <c r="K15" s="331">
        <v>0.51100000000000001</v>
      </c>
      <c r="L15" s="331">
        <v>9.1999999999999998E-2</v>
      </c>
      <c r="M15" s="237">
        <v>1.341E-2</v>
      </c>
      <c r="N15" s="237">
        <v>1.456E-2</v>
      </c>
      <c r="O15" s="237">
        <v>2.35</v>
      </c>
      <c r="P15" s="337">
        <v>0.34499999999999997</v>
      </c>
      <c r="Q15" s="241">
        <v>4.7E-2</v>
      </c>
      <c r="R15" s="237">
        <v>0.11700000000000001</v>
      </c>
      <c r="S15" s="237">
        <v>0.27</v>
      </c>
      <c r="T15" s="237">
        <v>4.4600000000000004E-3</v>
      </c>
      <c r="U15" s="241">
        <v>8.0000000000000007E-7</v>
      </c>
      <c r="V15" s="237">
        <v>4.1400000000000005E-3</v>
      </c>
      <c r="W15" s="237">
        <v>1.92E-3</v>
      </c>
      <c r="X15" s="237">
        <v>0.10368000000000001</v>
      </c>
      <c r="Y15" s="241">
        <v>1.2999999999999999E-2</v>
      </c>
      <c r="Z15" s="237">
        <v>7.2999999999999995E-2</v>
      </c>
      <c r="AA15" s="237">
        <v>6.5700000000000003E-3</v>
      </c>
      <c r="AB15" s="241">
        <v>8.0000000000000007E-7</v>
      </c>
      <c r="AC15" s="237">
        <v>1.6800000000000001E-3</v>
      </c>
      <c r="AD15" s="237">
        <v>6.3E-2</v>
      </c>
      <c r="AE15" s="241">
        <v>7.0000000000000001E-3</v>
      </c>
      <c r="AF15" s="237">
        <v>1.11E-2</v>
      </c>
      <c r="AG15" s="240">
        <v>0.16800000000000001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237">
        <v>1.116E-2</v>
      </c>
      <c r="AO15" s="53">
        <v>0</v>
      </c>
      <c r="AP15" s="53">
        <v>0</v>
      </c>
      <c r="AQ15" s="237">
        <v>3.5639999999999998E-2</v>
      </c>
      <c r="AR15" s="237">
        <v>0.40356000000000003</v>
      </c>
      <c r="AS15" s="334">
        <v>0</v>
      </c>
      <c r="AT15" s="237">
        <v>0.13080000000000003</v>
      </c>
      <c r="AU15" s="237">
        <v>0.11220000000000001</v>
      </c>
      <c r="AV15" s="237">
        <v>2.1000000000000001E-2</v>
      </c>
      <c r="AW15" s="334">
        <v>0</v>
      </c>
      <c r="AX15" s="334">
        <v>2E-3</v>
      </c>
      <c r="AY15" s="237">
        <v>0.28860000000000002</v>
      </c>
      <c r="AZ15" s="53">
        <v>0</v>
      </c>
      <c r="BA15" s="53">
        <v>0</v>
      </c>
      <c r="BB15" s="53"/>
      <c r="BC15" s="53"/>
      <c r="BD15" s="237">
        <v>0.82500000000000007</v>
      </c>
      <c r="BE15" s="237">
        <v>3.7092000000000001</v>
      </c>
      <c r="BF15" s="237">
        <v>32.089199999999998</v>
      </c>
      <c r="BG15" s="53">
        <v>0</v>
      </c>
      <c r="BH15" s="53">
        <v>0</v>
      </c>
      <c r="BI15" s="237">
        <v>1.4000000000000002E-3</v>
      </c>
      <c r="BJ15" s="334">
        <v>0</v>
      </c>
      <c r="BK15" s="334">
        <v>0</v>
      </c>
      <c r="BL15" s="237">
        <v>2.8000000000000001E-2</v>
      </c>
      <c r="BM15" s="53">
        <v>0</v>
      </c>
      <c r="BN15" s="53">
        <v>0</v>
      </c>
      <c r="BO15" s="53">
        <v>0</v>
      </c>
      <c r="BP15" s="53">
        <v>0</v>
      </c>
      <c r="BQ15" s="334">
        <v>2E-3</v>
      </c>
      <c r="BR15" s="334">
        <v>0</v>
      </c>
      <c r="BS15" s="334">
        <v>0</v>
      </c>
      <c r="BT15" s="334">
        <v>0</v>
      </c>
      <c r="BU15" s="334">
        <v>0</v>
      </c>
      <c r="BV15" s="334">
        <v>0</v>
      </c>
      <c r="BW15" s="335">
        <f t="shared" si="2"/>
        <v>46.011621600000005</v>
      </c>
    </row>
    <row r="16" spans="3:75" ht="15.75" x14ac:dyDescent="0.25">
      <c r="C16" s="336" t="s">
        <v>125</v>
      </c>
      <c r="D16" s="240">
        <v>3.4285000000000001</v>
      </c>
      <c r="E16" s="240">
        <v>0.27500000000000002</v>
      </c>
      <c r="F16" s="240">
        <v>0.33500000000000002</v>
      </c>
      <c r="G16" s="237">
        <v>7.0739999999999997E-2</v>
      </c>
      <c r="H16" s="237">
        <v>4.4400000000000004E-3</v>
      </c>
      <c r="I16" s="330">
        <v>6.8000000000000005E-2</v>
      </c>
      <c r="J16" s="240">
        <v>0.127</v>
      </c>
      <c r="K16" s="331">
        <v>0.58099999999999996</v>
      </c>
      <c r="L16" s="331">
        <v>0.10199999999999999</v>
      </c>
      <c r="M16" s="237">
        <v>1.332E-2</v>
      </c>
      <c r="N16" s="237">
        <v>1.396E-2</v>
      </c>
      <c r="O16" s="237">
        <v>2.4289999999999998</v>
      </c>
      <c r="P16" s="337">
        <v>0.35499999999999998</v>
      </c>
      <c r="Q16" s="241">
        <v>4.7E-2</v>
      </c>
      <c r="R16" s="237">
        <v>0.124</v>
      </c>
      <c r="S16" s="237">
        <v>0.38500000000000001</v>
      </c>
      <c r="T16" s="237">
        <v>6.7800000000000004E-3</v>
      </c>
      <c r="U16" s="241">
        <v>8.0000000000000007E-7</v>
      </c>
      <c r="V16" s="237">
        <v>4.5000000000000005E-3</v>
      </c>
      <c r="W16" s="237">
        <v>2.8799999999999997E-3</v>
      </c>
      <c r="X16" s="237">
        <v>5.2200000000000003E-2</v>
      </c>
      <c r="Y16" s="241">
        <v>1.9E-2</v>
      </c>
      <c r="Z16" s="237">
        <v>8.2000000000000003E-2</v>
      </c>
      <c r="AA16" s="237">
        <v>8.0099999999999998E-3</v>
      </c>
      <c r="AB16" s="241">
        <v>8.0000000000000007E-7</v>
      </c>
      <c r="AC16" s="237">
        <v>2.16E-3</v>
      </c>
      <c r="AD16" s="237">
        <v>2.5000000000000001E-2</v>
      </c>
      <c r="AE16" s="241">
        <v>7.0000000000000001E-3</v>
      </c>
      <c r="AF16" s="237">
        <v>1.89E-2</v>
      </c>
      <c r="AG16" s="240">
        <v>0.36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237">
        <v>1.1519999999999999E-2</v>
      </c>
      <c r="AO16" s="53">
        <v>0</v>
      </c>
      <c r="AP16" s="53">
        <v>0</v>
      </c>
      <c r="AQ16" s="237">
        <v>6.6240000000000007E-2</v>
      </c>
      <c r="AR16" s="237">
        <v>0.40715999999999997</v>
      </c>
      <c r="AS16" s="334">
        <v>0</v>
      </c>
      <c r="AT16" s="237">
        <v>0.16080000000000003</v>
      </c>
      <c r="AU16" s="237">
        <v>0.11700000000000001</v>
      </c>
      <c r="AV16" s="237">
        <v>2.6400000000000003E-2</v>
      </c>
      <c r="AW16" s="334">
        <v>0</v>
      </c>
      <c r="AX16" s="334">
        <v>2E-3</v>
      </c>
      <c r="AY16" s="237">
        <v>0.27900000000000003</v>
      </c>
      <c r="AZ16" s="53">
        <v>0</v>
      </c>
      <c r="BA16" s="53">
        <v>0</v>
      </c>
      <c r="BB16" s="53"/>
      <c r="BC16" s="53"/>
      <c r="BD16" s="237">
        <v>0.97020000000000006</v>
      </c>
      <c r="BE16" s="237">
        <v>3.8411999999999997</v>
      </c>
      <c r="BF16" s="237">
        <v>32.531400000000005</v>
      </c>
      <c r="BG16" s="53">
        <v>0</v>
      </c>
      <c r="BH16" s="53">
        <v>0</v>
      </c>
      <c r="BI16" s="237">
        <v>1.4000000000000002E-3</v>
      </c>
      <c r="BJ16" s="334">
        <v>0</v>
      </c>
      <c r="BK16" s="334">
        <v>0</v>
      </c>
      <c r="BL16" s="237">
        <v>2.7300000000000001E-2</v>
      </c>
      <c r="BM16" s="53">
        <v>0</v>
      </c>
      <c r="BN16" s="53">
        <v>0</v>
      </c>
      <c r="BO16" s="53">
        <v>0</v>
      </c>
      <c r="BP16" s="53">
        <v>0</v>
      </c>
      <c r="BQ16" s="334">
        <v>2E-3</v>
      </c>
      <c r="BR16" s="334">
        <v>0</v>
      </c>
      <c r="BS16" s="334">
        <v>0</v>
      </c>
      <c r="BT16" s="334">
        <v>0</v>
      </c>
      <c r="BU16" s="334">
        <v>0</v>
      </c>
      <c r="BV16" s="334">
        <v>0</v>
      </c>
      <c r="BW16" s="335">
        <f t="shared" si="2"/>
        <v>47.391011599999999</v>
      </c>
    </row>
    <row r="17" spans="3:75" ht="15.75" x14ac:dyDescent="0.25">
      <c r="C17" s="336" t="s">
        <v>126</v>
      </c>
      <c r="D17" s="240">
        <v>3.4319000000000002</v>
      </c>
      <c r="E17" s="240">
        <v>0.254</v>
      </c>
      <c r="F17" s="240">
        <v>0.33400000000000002</v>
      </c>
      <c r="G17" s="237">
        <v>5.0939999999999999E-2</v>
      </c>
      <c r="H17" s="237">
        <v>4.3200000000000001E-3</v>
      </c>
      <c r="I17" s="330">
        <v>7.0999999999999994E-2</v>
      </c>
      <c r="J17" s="240">
        <v>0.123</v>
      </c>
      <c r="K17" s="331">
        <v>0.53300000000000003</v>
      </c>
      <c r="L17" s="331">
        <v>0.127</v>
      </c>
      <c r="M17" s="237">
        <v>1.3679999999999999E-2</v>
      </c>
      <c r="N17" s="237">
        <v>1.6E-2</v>
      </c>
      <c r="O17" s="237">
        <v>2.472</v>
      </c>
      <c r="P17" s="337">
        <v>0.35699999999999998</v>
      </c>
      <c r="Q17" s="241">
        <v>0.08</v>
      </c>
      <c r="R17" s="237">
        <v>0.13300000000000001</v>
      </c>
      <c r="S17" s="237">
        <v>0.46</v>
      </c>
      <c r="T17" s="237">
        <v>7.2200000000000007E-3</v>
      </c>
      <c r="U17" s="241">
        <v>8.0000000000000007E-7</v>
      </c>
      <c r="V17" s="237">
        <v>4.8000000000000004E-3</v>
      </c>
      <c r="W17" s="237">
        <v>2.8799999999999997E-3</v>
      </c>
      <c r="X17" s="237">
        <v>0.21024000000000001</v>
      </c>
      <c r="Y17" s="241">
        <v>1.9E-2</v>
      </c>
      <c r="Z17" s="237">
        <v>9.0999999999999998E-2</v>
      </c>
      <c r="AA17" s="237">
        <v>8.7299999999999999E-3</v>
      </c>
      <c r="AB17" s="241">
        <v>8.0000000000000007E-7</v>
      </c>
      <c r="AC17" s="237">
        <v>2.0400000000000001E-3</v>
      </c>
      <c r="AD17" s="237">
        <v>2.5999999999999999E-2</v>
      </c>
      <c r="AE17" s="241">
        <v>8.9999999999999993E-3</v>
      </c>
      <c r="AF17" s="237">
        <v>3.8100000000000002E-2</v>
      </c>
      <c r="AG17" s="240">
        <v>0.504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237">
        <v>1.332E-2</v>
      </c>
      <c r="AO17" s="53">
        <v>0</v>
      </c>
      <c r="AP17" s="53">
        <v>0</v>
      </c>
      <c r="AQ17" s="237">
        <v>7.2000000000000008E-2</v>
      </c>
      <c r="AR17" s="237">
        <v>0.42120000000000007</v>
      </c>
      <c r="AS17" s="334">
        <v>0</v>
      </c>
      <c r="AT17" s="237">
        <v>0.16740000000000002</v>
      </c>
      <c r="AU17" s="237">
        <v>0.114</v>
      </c>
      <c r="AV17" s="237">
        <v>2.8200000000000003E-2</v>
      </c>
      <c r="AW17" s="334">
        <v>0</v>
      </c>
      <c r="AX17" s="334">
        <v>2E-3</v>
      </c>
      <c r="AY17" s="237">
        <v>0.29460000000000003</v>
      </c>
      <c r="AZ17" s="53">
        <v>0</v>
      </c>
      <c r="BA17" s="53">
        <v>0</v>
      </c>
      <c r="BB17" s="53"/>
      <c r="BC17" s="53"/>
      <c r="BD17" s="237">
        <v>0.99660000000000004</v>
      </c>
      <c r="BE17" s="237">
        <v>4.1909999999999998</v>
      </c>
      <c r="BF17" s="237">
        <v>32.868000000000002</v>
      </c>
      <c r="BG17" s="53">
        <v>0</v>
      </c>
      <c r="BH17" s="53">
        <v>0</v>
      </c>
      <c r="BI17" s="237">
        <v>1.4000000000000002E-3</v>
      </c>
      <c r="BJ17" s="334">
        <v>0</v>
      </c>
      <c r="BK17" s="334">
        <v>0</v>
      </c>
      <c r="BL17" s="237">
        <v>2.7300000000000001E-2</v>
      </c>
      <c r="BM17" s="53">
        <v>0</v>
      </c>
      <c r="BN17" s="53">
        <v>0</v>
      </c>
      <c r="BO17" s="53">
        <v>0</v>
      </c>
      <c r="BP17" s="53">
        <v>0</v>
      </c>
      <c r="BQ17" s="334">
        <v>2E-3</v>
      </c>
      <c r="BR17" s="334">
        <v>0</v>
      </c>
      <c r="BS17" s="334">
        <v>0</v>
      </c>
      <c r="BT17" s="334">
        <v>0</v>
      </c>
      <c r="BU17" s="334">
        <v>0</v>
      </c>
      <c r="BV17" s="334">
        <v>0</v>
      </c>
      <c r="BW17" s="335">
        <f t="shared" si="2"/>
        <v>48.582871600000004</v>
      </c>
    </row>
    <row r="18" spans="3:75" ht="15.75" x14ac:dyDescent="0.25">
      <c r="C18" s="336" t="s">
        <v>127</v>
      </c>
      <c r="D18" s="240">
        <v>3.4729000000000001</v>
      </c>
      <c r="E18" s="240">
        <v>0.27200000000000002</v>
      </c>
      <c r="F18" s="240">
        <v>0.35699999999999998</v>
      </c>
      <c r="G18" s="237">
        <v>0.15318000000000001</v>
      </c>
      <c r="H18" s="237">
        <v>4.3200000000000001E-3</v>
      </c>
      <c r="I18" s="330">
        <v>7.5999999999999998E-2</v>
      </c>
      <c r="J18" s="240">
        <v>0.123</v>
      </c>
      <c r="K18" s="331">
        <v>0.59299999999999997</v>
      </c>
      <c r="L18" s="331">
        <v>0.14099999999999999</v>
      </c>
      <c r="M18" s="237">
        <v>1.35E-2</v>
      </c>
      <c r="N18" s="237">
        <v>1.468E-2</v>
      </c>
      <c r="O18" s="237">
        <v>2.4430000000000001</v>
      </c>
      <c r="P18" s="337">
        <v>0.33</v>
      </c>
      <c r="Q18" s="241">
        <v>0.04</v>
      </c>
      <c r="R18" s="237">
        <v>0.17100000000000001</v>
      </c>
      <c r="S18" s="237">
        <v>0.45700000000000002</v>
      </c>
      <c r="T18" s="237">
        <v>4.96E-3</v>
      </c>
      <c r="U18" s="241">
        <v>8.0000000000000007E-7</v>
      </c>
      <c r="V18" s="237">
        <v>5.3400000000000001E-3</v>
      </c>
      <c r="W18" s="237">
        <v>3.1200000000000004E-3</v>
      </c>
      <c r="X18" s="237">
        <v>0.16668000000000002</v>
      </c>
      <c r="Y18" s="241">
        <v>1.6E-2</v>
      </c>
      <c r="Z18" s="237">
        <v>8.8999999999999996E-2</v>
      </c>
      <c r="AA18" s="237">
        <v>9.810000000000001E-3</v>
      </c>
      <c r="AB18" s="241">
        <v>8.0000000000000007E-7</v>
      </c>
      <c r="AC18" s="237">
        <v>2.4000000000000002E-3</v>
      </c>
      <c r="AD18" s="237">
        <v>2.7E-2</v>
      </c>
      <c r="AE18" s="241">
        <v>0.01</v>
      </c>
      <c r="AF18" s="237">
        <v>4.8300000000000003E-2</v>
      </c>
      <c r="AG18" s="240">
        <v>0.55679999999999996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237">
        <v>1.3679999999999999E-2</v>
      </c>
      <c r="AO18" s="53">
        <v>0</v>
      </c>
      <c r="AP18" s="53">
        <v>0</v>
      </c>
      <c r="AQ18" s="237">
        <v>7.3080000000000006E-2</v>
      </c>
      <c r="AR18" s="237">
        <v>0.41292000000000001</v>
      </c>
      <c r="AS18" s="334">
        <v>0</v>
      </c>
      <c r="AT18" s="237">
        <v>0.17580000000000001</v>
      </c>
      <c r="AU18" s="237">
        <v>0.12419999999999999</v>
      </c>
      <c r="AV18" s="237">
        <v>2.9399999999999999E-2</v>
      </c>
      <c r="AW18" s="334">
        <v>0</v>
      </c>
      <c r="AX18" s="334">
        <v>2E-3</v>
      </c>
      <c r="AY18" s="237">
        <v>0.29460000000000003</v>
      </c>
      <c r="AZ18" s="53">
        <v>0</v>
      </c>
      <c r="BA18" s="53">
        <v>0</v>
      </c>
      <c r="BB18" s="53"/>
      <c r="BC18" s="53"/>
      <c r="BD18" s="237">
        <v>1.089</v>
      </c>
      <c r="BE18" s="237">
        <v>4.3296000000000001</v>
      </c>
      <c r="BF18" s="237">
        <v>32.188200000000002</v>
      </c>
      <c r="BG18" s="53">
        <v>0</v>
      </c>
      <c r="BH18" s="53">
        <v>0</v>
      </c>
      <c r="BI18" s="237">
        <v>1.4000000000000002E-3</v>
      </c>
      <c r="BJ18" s="334">
        <v>0</v>
      </c>
      <c r="BK18" s="334">
        <v>0</v>
      </c>
      <c r="BL18" s="237">
        <v>2.7300000000000001E-2</v>
      </c>
      <c r="BM18" s="53">
        <v>0</v>
      </c>
      <c r="BN18" s="53">
        <v>0</v>
      </c>
      <c r="BO18" s="53">
        <v>0</v>
      </c>
      <c r="BP18" s="53">
        <v>0</v>
      </c>
      <c r="BQ18" s="334">
        <v>2E-3</v>
      </c>
      <c r="BR18" s="334">
        <v>0</v>
      </c>
      <c r="BS18" s="334">
        <v>0</v>
      </c>
      <c r="BT18" s="334">
        <v>0</v>
      </c>
      <c r="BU18" s="334">
        <v>0</v>
      </c>
      <c r="BV18" s="334">
        <v>0</v>
      </c>
      <c r="BW18" s="335">
        <f t="shared" si="2"/>
        <v>48.364171599999999</v>
      </c>
    </row>
    <row r="19" spans="3:75" ht="15.75" x14ac:dyDescent="0.25">
      <c r="C19" s="336" t="s">
        <v>128</v>
      </c>
      <c r="D19" s="240">
        <v>3.4834000000000001</v>
      </c>
      <c r="E19" s="240">
        <v>0.23200000000000001</v>
      </c>
      <c r="F19" s="240">
        <v>0.371</v>
      </c>
      <c r="G19" s="237">
        <v>0.12222</v>
      </c>
      <c r="H19" s="237">
        <v>2.2800000000000003E-3</v>
      </c>
      <c r="I19" s="330">
        <v>4.8000000000000001E-2</v>
      </c>
      <c r="J19" s="240">
        <v>0.1</v>
      </c>
      <c r="K19" s="331">
        <v>0.74399999999999999</v>
      </c>
      <c r="L19" s="331">
        <v>0.13600000000000001</v>
      </c>
      <c r="M19" s="237">
        <v>1.4039999999999999E-2</v>
      </c>
      <c r="N19" s="237">
        <v>1.468E-2</v>
      </c>
      <c r="O19" s="237">
        <v>2.407</v>
      </c>
      <c r="P19" s="337">
        <v>0.35199999999999998</v>
      </c>
      <c r="Q19" s="241">
        <v>4.1000000000000002E-2</v>
      </c>
      <c r="R19" s="237">
        <v>0.26200000000000001</v>
      </c>
      <c r="S19" s="237">
        <v>0.35599999999999998</v>
      </c>
      <c r="T19" s="237">
        <v>5.1600000000000005E-3</v>
      </c>
      <c r="U19" s="241">
        <v>1.0000000000000002E-6</v>
      </c>
      <c r="V19" s="237">
        <v>5.5199999999999997E-3</v>
      </c>
      <c r="W19" s="237">
        <v>3.7199999999999998E-3</v>
      </c>
      <c r="X19" s="237">
        <v>9.0900000000000009E-2</v>
      </c>
      <c r="Y19" s="241">
        <v>1.6E-2</v>
      </c>
      <c r="Z19" s="237">
        <v>8.8999999999999996E-2</v>
      </c>
      <c r="AA19" s="237">
        <v>1.0350000000000002E-2</v>
      </c>
      <c r="AB19" s="241">
        <v>1.0000000000000002E-6</v>
      </c>
      <c r="AC19" s="237">
        <v>1.6800000000000001E-3</v>
      </c>
      <c r="AD19" s="237">
        <v>4.5999999999999999E-2</v>
      </c>
      <c r="AE19" s="241">
        <v>8.0000000000000002E-3</v>
      </c>
      <c r="AF19" s="237">
        <v>6.3600000000000004E-2</v>
      </c>
      <c r="AG19" s="240">
        <v>0.53280000000000005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237">
        <v>1.332E-2</v>
      </c>
      <c r="AO19" s="53">
        <v>0</v>
      </c>
      <c r="AP19" s="53">
        <v>0</v>
      </c>
      <c r="AQ19" s="237">
        <v>6.6960000000000006E-2</v>
      </c>
      <c r="AR19" s="237">
        <v>0.41508000000000006</v>
      </c>
      <c r="AS19" s="334">
        <v>0</v>
      </c>
      <c r="AT19" s="237">
        <v>0.17160000000000003</v>
      </c>
      <c r="AU19" s="237">
        <v>0.13139999999999999</v>
      </c>
      <c r="AV19" s="237">
        <v>2.7600000000000003E-2</v>
      </c>
      <c r="AW19" s="334">
        <v>0</v>
      </c>
      <c r="AX19" s="334">
        <v>2E-3</v>
      </c>
      <c r="AY19" s="237">
        <v>0.2898</v>
      </c>
      <c r="AZ19" s="53">
        <v>0</v>
      </c>
      <c r="BA19" s="53">
        <v>0</v>
      </c>
      <c r="BB19" s="53"/>
      <c r="BC19" s="53"/>
      <c r="BD19" s="237">
        <v>1.0362</v>
      </c>
      <c r="BE19" s="237">
        <v>4.4550000000000001</v>
      </c>
      <c r="BF19" s="237">
        <v>35.1252</v>
      </c>
      <c r="BG19" s="53">
        <v>0</v>
      </c>
      <c r="BH19" s="53">
        <v>0</v>
      </c>
      <c r="BI19" s="237">
        <v>7.000000000000001E-4</v>
      </c>
      <c r="BJ19" s="334">
        <v>0</v>
      </c>
      <c r="BK19" s="334">
        <v>0</v>
      </c>
      <c r="BL19" s="237">
        <v>2.8000000000000001E-2</v>
      </c>
      <c r="BM19" s="53">
        <v>0</v>
      </c>
      <c r="BN19" s="53">
        <v>0</v>
      </c>
      <c r="BO19" s="53">
        <v>0</v>
      </c>
      <c r="BP19" s="53">
        <v>0</v>
      </c>
      <c r="BQ19" s="334">
        <v>2E-3</v>
      </c>
      <c r="BR19" s="334">
        <v>0</v>
      </c>
      <c r="BS19" s="334">
        <v>0</v>
      </c>
      <c r="BT19" s="334">
        <v>0</v>
      </c>
      <c r="BU19" s="334">
        <v>0</v>
      </c>
      <c r="BV19" s="334">
        <v>0</v>
      </c>
      <c r="BW19" s="335">
        <f t="shared" si="2"/>
        <v>51.323211999999998</v>
      </c>
    </row>
    <row r="20" spans="3:75" ht="15.75" x14ac:dyDescent="0.25">
      <c r="C20" s="336" t="s">
        <v>129</v>
      </c>
      <c r="D20" s="240">
        <v>3.4607000000000001</v>
      </c>
      <c r="E20" s="240">
        <v>0.23899999999999999</v>
      </c>
      <c r="F20" s="240">
        <v>0.32500000000000001</v>
      </c>
      <c r="G20" s="237">
        <v>7.8840000000000007E-2</v>
      </c>
      <c r="H20" s="237">
        <v>2.16E-3</v>
      </c>
      <c r="I20" s="330">
        <v>6.8000000000000005E-2</v>
      </c>
      <c r="J20" s="240">
        <v>0.112</v>
      </c>
      <c r="K20" s="331">
        <v>0.82699999999999996</v>
      </c>
      <c r="L20" s="331">
        <v>0.14099999999999999</v>
      </c>
      <c r="M20" s="237">
        <v>1.5210000000000001E-2</v>
      </c>
      <c r="N20" s="237">
        <v>1.444E-2</v>
      </c>
      <c r="O20" s="237">
        <v>2.4900000000000002</v>
      </c>
      <c r="P20" s="337">
        <v>0.36199999999999999</v>
      </c>
      <c r="Q20" s="241">
        <v>3.9E-2</v>
      </c>
      <c r="R20" s="237">
        <v>0.26900000000000002</v>
      </c>
      <c r="S20" s="237">
        <v>0.40500000000000003</v>
      </c>
      <c r="T20" s="237">
        <v>3.8400000000000001E-3</v>
      </c>
      <c r="U20" s="241">
        <v>8.0000000000000007E-7</v>
      </c>
      <c r="V20" s="237">
        <v>4.3200000000000001E-3</v>
      </c>
      <c r="W20" s="237">
        <v>3.6000000000000003E-3</v>
      </c>
      <c r="X20" s="237">
        <v>0.10854000000000001</v>
      </c>
      <c r="Y20" s="241">
        <v>1.0999999999999999E-2</v>
      </c>
      <c r="Z20" s="237">
        <v>8.8999999999999996E-2</v>
      </c>
      <c r="AA20" s="237">
        <v>8.8199999999999997E-3</v>
      </c>
      <c r="AB20" s="241">
        <v>8.0000000000000007E-7</v>
      </c>
      <c r="AC20" s="237">
        <v>1.92E-3</v>
      </c>
      <c r="AD20" s="237">
        <v>8.7999999999999995E-2</v>
      </c>
      <c r="AE20" s="241">
        <v>8.0000000000000002E-3</v>
      </c>
      <c r="AF20" s="237">
        <v>5.91E-2</v>
      </c>
      <c r="AG20" s="240">
        <v>0.34399999999999997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237">
        <v>1.3679999999999999E-2</v>
      </c>
      <c r="AO20" s="53">
        <v>0</v>
      </c>
      <c r="AP20" s="53">
        <v>0</v>
      </c>
      <c r="AQ20" s="237">
        <v>7.9200000000000007E-2</v>
      </c>
      <c r="AR20" s="237">
        <v>0.378</v>
      </c>
      <c r="AS20" s="334">
        <v>0</v>
      </c>
      <c r="AT20" s="237">
        <v>0.16080000000000003</v>
      </c>
      <c r="AU20" s="237">
        <v>0.20760000000000001</v>
      </c>
      <c r="AV20" s="237">
        <v>2.2800000000000001E-2</v>
      </c>
      <c r="AW20" s="334">
        <v>0</v>
      </c>
      <c r="AX20" s="334">
        <v>2E-3</v>
      </c>
      <c r="AY20" s="237">
        <v>0.29880000000000001</v>
      </c>
      <c r="AZ20" s="53">
        <v>0</v>
      </c>
      <c r="BA20" s="53">
        <v>0</v>
      </c>
      <c r="BB20" s="53"/>
      <c r="BC20" s="53"/>
      <c r="BD20" s="237">
        <v>1.1352</v>
      </c>
      <c r="BE20" s="237">
        <v>4.4154</v>
      </c>
      <c r="BF20" s="237">
        <v>36.973200000000006</v>
      </c>
      <c r="BG20" s="53">
        <v>0</v>
      </c>
      <c r="BH20" s="53">
        <v>0</v>
      </c>
      <c r="BI20" s="237">
        <v>1.4000000000000002E-3</v>
      </c>
      <c r="BJ20" s="334">
        <v>0</v>
      </c>
      <c r="BK20" s="334">
        <v>0</v>
      </c>
      <c r="BL20" s="237">
        <v>2.7300000000000001E-2</v>
      </c>
      <c r="BM20" s="53">
        <v>0</v>
      </c>
      <c r="BN20" s="53">
        <v>0</v>
      </c>
      <c r="BO20" s="53">
        <v>0</v>
      </c>
      <c r="BP20" s="53">
        <v>0</v>
      </c>
      <c r="BQ20" s="334">
        <v>2E-3</v>
      </c>
      <c r="BR20" s="334">
        <v>0</v>
      </c>
      <c r="BS20" s="334">
        <v>0</v>
      </c>
      <c r="BT20" s="334">
        <v>0</v>
      </c>
      <c r="BU20" s="334">
        <v>0</v>
      </c>
      <c r="BV20" s="334">
        <v>0</v>
      </c>
      <c r="BW20" s="335">
        <f t="shared" si="2"/>
        <v>53.295871599999998</v>
      </c>
    </row>
    <row r="21" spans="3:75" ht="15.75" x14ac:dyDescent="0.25">
      <c r="C21" s="329" t="s">
        <v>130</v>
      </c>
      <c r="D21" s="240">
        <v>3.4525000000000001</v>
      </c>
      <c r="E21" s="240">
        <v>0.26100000000000001</v>
      </c>
      <c r="F21" s="240">
        <v>0.34499999999999997</v>
      </c>
      <c r="G21" s="237">
        <v>5.5800000000000002E-2</v>
      </c>
      <c r="H21" s="237">
        <v>2.16E-3</v>
      </c>
      <c r="I21" s="330">
        <v>6.4000000000000001E-2</v>
      </c>
      <c r="J21" s="240">
        <v>0.11600000000000001</v>
      </c>
      <c r="K21" s="331">
        <v>0.77700000000000002</v>
      </c>
      <c r="L21" s="331">
        <v>0.13800000000000001</v>
      </c>
      <c r="M21" s="237">
        <v>1.6289999999999999E-2</v>
      </c>
      <c r="N21" s="237">
        <v>1.528E-2</v>
      </c>
      <c r="O21" s="237">
        <v>2.484</v>
      </c>
      <c r="P21" s="337">
        <v>0.34799999999999998</v>
      </c>
      <c r="Q21" s="241">
        <v>3.6999999999999998E-2</v>
      </c>
      <c r="R21" s="237">
        <v>0.28199999999999997</v>
      </c>
      <c r="S21" s="237">
        <v>0.42599999999999999</v>
      </c>
      <c r="T21" s="237">
        <v>5.2799999999999991E-3</v>
      </c>
      <c r="U21" s="241">
        <v>8.0000000000000007E-7</v>
      </c>
      <c r="V21" s="237">
        <v>4.9800000000000009E-3</v>
      </c>
      <c r="W21" s="237">
        <v>3.3600000000000006E-3</v>
      </c>
      <c r="X21" s="237">
        <v>0.12168000000000001</v>
      </c>
      <c r="Y21" s="241">
        <v>8.0000000000000002E-3</v>
      </c>
      <c r="Z21" s="237">
        <v>7.1999999999999995E-2</v>
      </c>
      <c r="AA21" s="237">
        <v>6.7499999999999999E-3</v>
      </c>
      <c r="AB21" s="241">
        <v>8.0000000000000007E-7</v>
      </c>
      <c r="AC21" s="237">
        <v>1.5600000000000002E-3</v>
      </c>
      <c r="AD21" s="237">
        <v>8.5999999999999993E-2</v>
      </c>
      <c r="AE21" s="241">
        <v>3.0000000000000001E-3</v>
      </c>
      <c r="AF21" s="237">
        <v>4.02E-2</v>
      </c>
      <c r="AG21" s="240">
        <v>0.59040000000000004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237">
        <v>1.1519999999999999E-2</v>
      </c>
      <c r="AO21" s="53">
        <v>0</v>
      </c>
      <c r="AP21" s="53">
        <v>0</v>
      </c>
      <c r="AQ21" s="237">
        <v>6.5520000000000009E-2</v>
      </c>
      <c r="AR21" s="237">
        <v>0.36972000000000005</v>
      </c>
      <c r="AS21" s="334">
        <v>0</v>
      </c>
      <c r="AT21" s="237">
        <v>0.18</v>
      </c>
      <c r="AU21" s="237">
        <v>0.17699999999999999</v>
      </c>
      <c r="AV21" s="237">
        <v>2.1000000000000001E-2</v>
      </c>
      <c r="AW21" s="334">
        <v>0</v>
      </c>
      <c r="AX21" s="334">
        <v>2E-3</v>
      </c>
      <c r="AY21" s="237">
        <v>0.30420000000000003</v>
      </c>
      <c r="AZ21" s="53">
        <v>0</v>
      </c>
      <c r="BA21" s="53">
        <v>0</v>
      </c>
      <c r="BB21" s="53"/>
      <c r="BC21" s="53"/>
      <c r="BD21" s="237">
        <v>1.1220000000000001</v>
      </c>
      <c r="BE21" s="237">
        <v>4.5078000000000005</v>
      </c>
      <c r="BF21" s="237">
        <v>30.327000000000002</v>
      </c>
      <c r="BG21" s="53">
        <v>0</v>
      </c>
      <c r="BH21" s="53">
        <v>0</v>
      </c>
      <c r="BI21" s="237">
        <v>1.4000000000000002E-3</v>
      </c>
      <c r="BJ21" s="334">
        <v>0</v>
      </c>
      <c r="BK21" s="334">
        <v>0</v>
      </c>
      <c r="BL21" s="237">
        <v>2.7300000000000001E-2</v>
      </c>
      <c r="BM21" s="53">
        <v>0</v>
      </c>
      <c r="BN21" s="53">
        <v>0</v>
      </c>
      <c r="BO21" s="53">
        <v>0</v>
      </c>
      <c r="BP21" s="53">
        <v>0</v>
      </c>
      <c r="BQ21" s="334">
        <v>2E-3</v>
      </c>
      <c r="BR21" s="334">
        <v>0</v>
      </c>
      <c r="BS21" s="334">
        <v>0</v>
      </c>
      <c r="BT21" s="334">
        <v>0</v>
      </c>
      <c r="BU21" s="334">
        <v>0</v>
      </c>
      <c r="BV21" s="334">
        <v>0</v>
      </c>
      <c r="BW21" s="335">
        <f t="shared" si="2"/>
        <v>46.8817016</v>
      </c>
    </row>
    <row r="22" spans="3:75" ht="15.75" x14ac:dyDescent="0.25">
      <c r="C22" s="329" t="s">
        <v>131</v>
      </c>
      <c r="D22" s="240">
        <v>3.4483999999999999</v>
      </c>
      <c r="E22" s="240">
        <v>0.23899999999999999</v>
      </c>
      <c r="F22" s="240">
        <v>0.28699999999999998</v>
      </c>
      <c r="G22" s="237">
        <v>9.8819999999999991E-2</v>
      </c>
      <c r="H22" s="237">
        <v>2.16E-3</v>
      </c>
      <c r="I22" s="330">
        <v>4.9000000000000002E-2</v>
      </c>
      <c r="J22" s="240">
        <v>0.123</v>
      </c>
      <c r="K22" s="331">
        <v>0.74199999999999999</v>
      </c>
      <c r="L22" s="331">
        <v>0.13100000000000001</v>
      </c>
      <c r="M22" s="237">
        <v>1.5120000000000001E-2</v>
      </c>
      <c r="N22" s="237">
        <v>1.6719999999999999E-2</v>
      </c>
      <c r="O22" s="237">
        <v>2.492</v>
      </c>
      <c r="P22" s="337">
        <v>0.34799999999999998</v>
      </c>
      <c r="Q22" s="241">
        <v>3.9E-2</v>
      </c>
      <c r="R22" s="237">
        <v>0.27900000000000003</v>
      </c>
      <c r="S22" s="237">
        <v>0.36899999999999999</v>
      </c>
      <c r="T22" s="237">
        <v>2.0800000000000003E-3</v>
      </c>
      <c r="U22" s="241">
        <v>8.0000000000000007E-7</v>
      </c>
      <c r="V22" s="237">
        <v>5.6400000000000009E-3</v>
      </c>
      <c r="W22" s="237">
        <v>3.7199999999999998E-3</v>
      </c>
      <c r="X22" s="237">
        <v>0.19962000000000002</v>
      </c>
      <c r="Y22" s="241">
        <v>6.0000000000000001E-3</v>
      </c>
      <c r="Z22" s="237">
        <v>7.9000000000000001E-2</v>
      </c>
      <c r="AA22" s="237">
        <v>7.3800000000000003E-3</v>
      </c>
      <c r="AB22" s="241">
        <v>8.0000000000000007E-7</v>
      </c>
      <c r="AC22" s="237">
        <v>1.5600000000000002E-3</v>
      </c>
      <c r="AD22" s="237">
        <v>9.7000000000000003E-2</v>
      </c>
      <c r="AE22" s="241">
        <v>2E-3</v>
      </c>
      <c r="AF22" s="237">
        <v>5.28E-2</v>
      </c>
      <c r="AG22" s="240">
        <v>0.55200000000000005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237">
        <v>1.2240000000000001E-2</v>
      </c>
      <c r="AO22" s="53">
        <v>0</v>
      </c>
      <c r="AP22" s="53">
        <v>0</v>
      </c>
      <c r="AQ22" s="237">
        <v>6.5520000000000009E-2</v>
      </c>
      <c r="AR22" s="237">
        <v>0.37187999999999999</v>
      </c>
      <c r="AS22" s="334">
        <v>0</v>
      </c>
      <c r="AT22" s="237">
        <v>0.1704</v>
      </c>
      <c r="AU22" s="237">
        <v>0.12960000000000002</v>
      </c>
      <c r="AV22" s="237">
        <v>1.9199999999999998E-2</v>
      </c>
      <c r="AW22" s="334">
        <v>0</v>
      </c>
      <c r="AX22" s="334">
        <v>2E-3</v>
      </c>
      <c r="AY22" s="237">
        <v>0.29699999999999999</v>
      </c>
      <c r="AZ22" s="53">
        <v>0</v>
      </c>
      <c r="BA22" s="53">
        <v>0</v>
      </c>
      <c r="BB22" s="53"/>
      <c r="BC22" s="53"/>
      <c r="BD22" s="237">
        <v>1.2078000000000002</v>
      </c>
      <c r="BE22" s="237">
        <v>4.3692000000000011</v>
      </c>
      <c r="BF22" s="237">
        <v>24.981000000000002</v>
      </c>
      <c r="BG22" s="53">
        <v>0</v>
      </c>
      <c r="BH22" s="53">
        <v>0</v>
      </c>
      <c r="BI22" s="237">
        <v>1.4000000000000002E-3</v>
      </c>
      <c r="BJ22" s="334">
        <v>0</v>
      </c>
      <c r="BK22" s="334">
        <v>0</v>
      </c>
      <c r="BL22" s="237">
        <v>2.7300000000000001E-2</v>
      </c>
      <c r="BM22" s="53">
        <v>0</v>
      </c>
      <c r="BN22" s="53">
        <v>0</v>
      </c>
      <c r="BO22" s="53">
        <v>0</v>
      </c>
      <c r="BP22" s="53">
        <v>0</v>
      </c>
      <c r="BQ22" s="334">
        <v>2E-3</v>
      </c>
      <c r="BR22" s="334">
        <v>0</v>
      </c>
      <c r="BS22" s="334">
        <v>0</v>
      </c>
      <c r="BT22" s="334">
        <v>0</v>
      </c>
      <c r="BU22" s="334">
        <v>0</v>
      </c>
      <c r="BV22" s="334">
        <v>0</v>
      </c>
      <c r="BW22" s="335">
        <f t="shared" si="2"/>
        <v>41.344561599999999</v>
      </c>
    </row>
    <row r="23" spans="3:75" ht="15.75" x14ac:dyDescent="0.25">
      <c r="C23" s="329" t="s">
        <v>132</v>
      </c>
      <c r="D23" s="240">
        <v>3.4626000000000001</v>
      </c>
      <c r="E23" s="240">
        <v>0.13900000000000001</v>
      </c>
      <c r="F23" s="240">
        <v>0.23200000000000001</v>
      </c>
      <c r="G23" s="237">
        <v>0.10566</v>
      </c>
      <c r="H23" s="237">
        <v>2.16E-3</v>
      </c>
      <c r="I23" s="330">
        <v>4.9000000000000002E-2</v>
      </c>
      <c r="J23" s="240">
        <v>0.10199999999999999</v>
      </c>
      <c r="K23" s="331">
        <v>0.78600000000000003</v>
      </c>
      <c r="L23" s="331">
        <v>0.104</v>
      </c>
      <c r="M23" s="237">
        <v>1.3769999999999999E-2</v>
      </c>
      <c r="N23" s="237">
        <v>1.4200000000000001E-2</v>
      </c>
      <c r="O23" s="237">
        <v>2.423</v>
      </c>
      <c r="P23" s="337">
        <v>0.34200000000000003</v>
      </c>
      <c r="Q23" s="241">
        <v>1.2E-2</v>
      </c>
      <c r="R23" s="237">
        <v>0.27200000000000002</v>
      </c>
      <c r="S23" s="237">
        <v>0.315</v>
      </c>
      <c r="T23" s="237">
        <v>3.7800000000000004E-3</v>
      </c>
      <c r="U23" s="241">
        <v>8.0000000000000007E-7</v>
      </c>
      <c r="V23" s="237">
        <v>4.9800000000000009E-3</v>
      </c>
      <c r="W23" s="237">
        <v>3.1200000000000004E-3</v>
      </c>
      <c r="X23" s="237">
        <v>0.14940000000000001</v>
      </c>
      <c r="Y23" s="241">
        <v>6.0000000000000001E-3</v>
      </c>
      <c r="Z23" s="237">
        <v>0.08</v>
      </c>
      <c r="AA23" s="237">
        <v>6.6600000000000001E-3</v>
      </c>
      <c r="AB23" s="241">
        <v>8.0000000000000007E-7</v>
      </c>
      <c r="AC23" s="237">
        <v>1.92E-3</v>
      </c>
      <c r="AD23" s="237">
        <v>2.1999999999999999E-2</v>
      </c>
      <c r="AE23" s="241">
        <v>2E-3</v>
      </c>
      <c r="AF23" s="237">
        <v>3.8699999999999998E-2</v>
      </c>
      <c r="AG23" s="240">
        <v>0.53320000000000001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237">
        <v>1.2240000000000001E-2</v>
      </c>
      <c r="AO23" s="53">
        <v>0</v>
      </c>
      <c r="AP23" s="53">
        <v>0</v>
      </c>
      <c r="AQ23" s="237">
        <v>7.3080000000000006E-2</v>
      </c>
      <c r="AR23" s="237">
        <v>0.38232000000000005</v>
      </c>
      <c r="AS23" s="334">
        <v>0</v>
      </c>
      <c r="AT23" s="237">
        <v>0.1638</v>
      </c>
      <c r="AU23" s="237">
        <v>0.1206</v>
      </c>
      <c r="AV23" s="237">
        <v>2.9399999999999999E-2</v>
      </c>
      <c r="AW23" s="334">
        <v>0</v>
      </c>
      <c r="AX23" s="334">
        <v>2E-3</v>
      </c>
      <c r="AY23" s="237">
        <v>0.29820000000000008</v>
      </c>
      <c r="AZ23" s="53">
        <v>0</v>
      </c>
      <c r="BA23" s="53">
        <v>0</v>
      </c>
      <c r="BB23" s="53"/>
      <c r="BC23" s="53"/>
      <c r="BD23" s="237">
        <v>1.1418000000000001</v>
      </c>
      <c r="BE23" s="237">
        <v>4.1382000000000003</v>
      </c>
      <c r="BF23" s="237">
        <v>19.6812</v>
      </c>
      <c r="BG23" s="53">
        <v>0</v>
      </c>
      <c r="BH23" s="53">
        <v>0</v>
      </c>
      <c r="BI23" s="237">
        <v>1.4000000000000002E-3</v>
      </c>
      <c r="BJ23" s="334">
        <v>0</v>
      </c>
      <c r="BK23" s="334">
        <v>0</v>
      </c>
      <c r="BL23" s="237">
        <v>2.8000000000000001E-2</v>
      </c>
      <c r="BM23" s="53">
        <v>0</v>
      </c>
      <c r="BN23" s="53">
        <v>0</v>
      </c>
      <c r="BO23" s="53">
        <v>0</v>
      </c>
      <c r="BP23" s="53">
        <v>0</v>
      </c>
      <c r="BQ23" s="334">
        <v>2E-3</v>
      </c>
      <c r="BR23" s="334">
        <v>0</v>
      </c>
      <c r="BS23" s="334">
        <v>0</v>
      </c>
      <c r="BT23" s="334">
        <v>0</v>
      </c>
      <c r="BU23" s="334">
        <v>0</v>
      </c>
      <c r="BV23" s="334">
        <v>0</v>
      </c>
      <c r="BW23" s="335">
        <f t="shared" si="2"/>
        <v>35.300391600000005</v>
      </c>
    </row>
    <row r="24" spans="3:75" ht="15.75" x14ac:dyDescent="0.25">
      <c r="C24" s="329" t="s">
        <v>133</v>
      </c>
      <c r="D24" s="240">
        <v>3.4653999999999998</v>
      </c>
      <c r="E24" s="240">
        <v>0.19</v>
      </c>
      <c r="F24" s="240">
        <v>0.23599999999999999</v>
      </c>
      <c r="G24" s="237">
        <v>4.9860000000000002E-2</v>
      </c>
      <c r="H24" s="237">
        <v>2.16E-3</v>
      </c>
      <c r="I24" s="330">
        <v>5.3999999999999999E-2</v>
      </c>
      <c r="J24" s="240">
        <v>0.10199999999999999</v>
      </c>
      <c r="K24" s="331">
        <v>0.81799999999999995</v>
      </c>
      <c r="L24" s="331">
        <v>8.7999999999999995E-2</v>
      </c>
      <c r="M24" s="237">
        <v>1.2870000000000001E-2</v>
      </c>
      <c r="N24" s="237">
        <v>1.468E-2</v>
      </c>
      <c r="O24" s="237">
        <v>2.4300000000000002</v>
      </c>
      <c r="P24" s="337">
        <v>0.37</v>
      </c>
      <c r="Q24" s="241">
        <v>1.2E-2</v>
      </c>
      <c r="R24" s="237">
        <v>0.255</v>
      </c>
      <c r="S24" s="237">
        <v>0.29799999999999999</v>
      </c>
      <c r="T24" s="237">
        <v>1.3000000000000002E-3</v>
      </c>
      <c r="U24" s="241">
        <v>1.0000000000000002E-6</v>
      </c>
      <c r="V24" s="237">
        <v>4.4399999999999995E-3</v>
      </c>
      <c r="W24" s="237">
        <v>3.0000000000000001E-3</v>
      </c>
      <c r="X24" s="237">
        <v>8.5860000000000006E-2</v>
      </c>
      <c r="Y24" s="241">
        <v>6.0000000000000001E-3</v>
      </c>
      <c r="Z24" s="237">
        <v>7.4999999999999997E-2</v>
      </c>
      <c r="AA24" s="237">
        <v>6.4800000000000005E-3</v>
      </c>
      <c r="AB24" s="241">
        <v>1.0000000000000002E-6</v>
      </c>
      <c r="AC24" s="237">
        <v>1.5600000000000002E-3</v>
      </c>
      <c r="AD24" s="237">
        <v>2.5000000000000001E-2</v>
      </c>
      <c r="AE24" s="241">
        <v>2E-3</v>
      </c>
      <c r="AF24" s="237">
        <v>7.4399999999999994E-2</v>
      </c>
      <c r="AG24" s="240">
        <v>0.33119999999999999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237">
        <v>1.2600000000000002E-2</v>
      </c>
      <c r="AO24" s="53">
        <v>0</v>
      </c>
      <c r="AP24" s="53">
        <v>0</v>
      </c>
      <c r="AQ24" s="237">
        <v>8.2800000000000012E-2</v>
      </c>
      <c r="AR24" s="237">
        <v>0.38519999999999999</v>
      </c>
      <c r="AS24" s="334">
        <v>0</v>
      </c>
      <c r="AT24" s="237">
        <v>0.13980000000000001</v>
      </c>
      <c r="AU24" s="237">
        <v>0.114</v>
      </c>
      <c r="AV24" s="237">
        <v>2.7600000000000003E-2</v>
      </c>
      <c r="AW24" s="334">
        <v>0</v>
      </c>
      <c r="AX24" s="334">
        <v>2E-3</v>
      </c>
      <c r="AY24" s="237">
        <v>0.28739999999999999</v>
      </c>
      <c r="AZ24" s="53">
        <v>0</v>
      </c>
      <c r="BA24" s="53">
        <v>0</v>
      </c>
      <c r="BB24" s="53"/>
      <c r="BC24" s="53"/>
      <c r="BD24" s="237">
        <v>1.0361999999999998</v>
      </c>
      <c r="BE24" s="237">
        <v>4.0986000000000002</v>
      </c>
      <c r="BF24" s="237">
        <v>20.400600000000001</v>
      </c>
      <c r="BG24" s="53">
        <v>0</v>
      </c>
      <c r="BH24" s="53">
        <v>0</v>
      </c>
      <c r="BI24" s="237">
        <v>1.4000000000000002E-3</v>
      </c>
      <c r="BJ24" s="334">
        <v>0</v>
      </c>
      <c r="BK24" s="334">
        <v>0</v>
      </c>
      <c r="BL24" s="237">
        <v>2.8000000000000001E-2</v>
      </c>
      <c r="BM24" s="53">
        <v>0</v>
      </c>
      <c r="BN24" s="53">
        <v>0</v>
      </c>
      <c r="BO24" s="53">
        <v>0</v>
      </c>
      <c r="BP24" s="53">
        <v>0</v>
      </c>
      <c r="BQ24" s="334">
        <v>2E-3</v>
      </c>
      <c r="BR24" s="334">
        <v>0</v>
      </c>
      <c r="BS24" s="334">
        <v>0</v>
      </c>
      <c r="BT24" s="334">
        <v>0</v>
      </c>
      <c r="BU24" s="334">
        <v>0</v>
      </c>
      <c r="BV24" s="334">
        <v>0</v>
      </c>
      <c r="BW24" s="335">
        <f t="shared" si="2"/>
        <v>35.632412000000002</v>
      </c>
    </row>
    <row r="25" spans="3:75" ht="15.75" x14ac:dyDescent="0.25">
      <c r="C25" s="329" t="s">
        <v>134</v>
      </c>
      <c r="D25" s="240">
        <v>3.4466000000000001</v>
      </c>
      <c r="E25" s="240">
        <v>0.191</v>
      </c>
      <c r="F25" s="240">
        <v>0.253</v>
      </c>
      <c r="G25" s="237">
        <v>6.2820000000000015E-2</v>
      </c>
      <c r="H25" s="237">
        <v>2.16E-3</v>
      </c>
      <c r="I25" s="330">
        <v>4.8000000000000001E-2</v>
      </c>
      <c r="J25" s="240">
        <v>0.104</v>
      </c>
      <c r="K25" s="331">
        <v>0.77600000000000002</v>
      </c>
      <c r="L25" s="331">
        <v>8.1000000000000003E-2</v>
      </c>
      <c r="M25" s="237">
        <v>1.341E-2</v>
      </c>
      <c r="N25" s="237">
        <v>1.3599999999999999E-2</v>
      </c>
      <c r="O25" s="237">
        <v>2.3650000000000002</v>
      </c>
      <c r="P25" s="337">
        <v>0.34300000000000003</v>
      </c>
      <c r="Q25" s="241">
        <v>1.2E-2</v>
      </c>
      <c r="R25" s="237">
        <v>0.23699999999999999</v>
      </c>
      <c r="S25" s="237">
        <v>0.312</v>
      </c>
      <c r="T25" s="237">
        <v>5.2000000000000006E-4</v>
      </c>
      <c r="U25" s="241">
        <v>8.0000000000000007E-7</v>
      </c>
      <c r="V25" s="237">
        <v>4.0199999999999993E-3</v>
      </c>
      <c r="W25" s="237">
        <v>1.4399999999999999E-3</v>
      </c>
      <c r="X25" s="237">
        <v>0.20286000000000001</v>
      </c>
      <c r="Y25" s="241">
        <v>7.0000000000000001E-3</v>
      </c>
      <c r="Z25" s="237">
        <v>6.2E-2</v>
      </c>
      <c r="AA25" s="237">
        <v>6.6600000000000001E-3</v>
      </c>
      <c r="AB25" s="241">
        <v>8.0000000000000007E-7</v>
      </c>
      <c r="AC25" s="237">
        <v>1.92E-3</v>
      </c>
      <c r="AD25" s="237">
        <v>1.7999999999999999E-2</v>
      </c>
      <c r="AE25" s="241">
        <v>2E-3</v>
      </c>
      <c r="AF25" s="237">
        <v>8.3400000000000002E-2</v>
      </c>
      <c r="AG25" s="240">
        <v>0.27839999999999998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237">
        <v>1.1519999999999999E-2</v>
      </c>
      <c r="AO25" s="53">
        <v>0</v>
      </c>
      <c r="AP25" s="53">
        <v>0</v>
      </c>
      <c r="AQ25" s="237">
        <v>6.9839999999999999E-2</v>
      </c>
      <c r="AR25" s="237">
        <v>0.39491999999999999</v>
      </c>
      <c r="AS25" s="334">
        <v>0</v>
      </c>
      <c r="AT25" s="237">
        <v>0.14280000000000001</v>
      </c>
      <c r="AU25" s="237">
        <v>0.11280000000000001</v>
      </c>
      <c r="AV25" s="237">
        <v>2.4E-2</v>
      </c>
      <c r="AW25" s="334">
        <v>0</v>
      </c>
      <c r="AX25" s="334">
        <v>2E-3</v>
      </c>
      <c r="AY25" s="237">
        <v>0.28260000000000002</v>
      </c>
      <c r="AZ25" s="53">
        <v>0</v>
      </c>
      <c r="BA25" s="53">
        <v>0</v>
      </c>
      <c r="BB25" s="53"/>
      <c r="BC25" s="53"/>
      <c r="BD25" s="237">
        <v>1.0230000000000001</v>
      </c>
      <c r="BE25" s="237">
        <v>4.0656000000000008</v>
      </c>
      <c r="BF25" s="237">
        <v>20.6844</v>
      </c>
      <c r="BG25" s="53">
        <v>0</v>
      </c>
      <c r="BH25" s="53">
        <v>0</v>
      </c>
      <c r="BI25" s="237">
        <v>1.4000000000000002E-3</v>
      </c>
      <c r="BJ25" s="334">
        <v>0</v>
      </c>
      <c r="BK25" s="334">
        <v>0</v>
      </c>
      <c r="BL25" s="237">
        <v>2.8000000000000001E-2</v>
      </c>
      <c r="BM25" s="53">
        <v>0</v>
      </c>
      <c r="BN25" s="53">
        <v>0</v>
      </c>
      <c r="BO25" s="53">
        <v>0</v>
      </c>
      <c r="BP25" s="53">
        <v>0</v>
      </c>
      <c r="BQ25" s="334">
        <v>2E-3</v>
      </c>
      <c r="BR25" s="334">
        <v>0</v>
      </c>
      <c r="BS25" s="334">
        <v>0</v>
      </c>
      <c r="BT25" s="334">
        <v>0</v>
      </c>
      <c r="BU25" s="334">
        <v>0</v>
      </c>
      <c r="BV25" s="334">
        <v>0</v>
      </c>
      <c r="BW25" s="335">
        <f t="shared" si="2"/>
        <v>35.773691599999999</v>
      </c>
    </row>
    <row r="26" spans="3:75" ht="15.75" x14ac:dyDescent="0.25">
      <c r="C26" s="329" t="s">
        <v>135</v>
      </c>
      <c r="D26" s="240">
        <v>3.4146999999999998</v>
      </c>
      <c r="E26" s="240">
        <v>0.17399999999999999</v>
      </c>
      <c r="F26" s="240">
        <v>0.24199999999999999</v>
      </c>
      <c r="G26" s="237">
        <v>8.856E-2</v>
      </c>
      <c r="H26" s="237">
        <v>3.4800000000000005E-3</v>
      </c>
      <c r="I26" s="330">
        <v>3.6999999999999998E-2</v>
      </c>
      <c r="J26" s="240">
        <v>9.8000000000000004E-2</v>
      </c>
      <c r="K26" s="331">
        <v>0.72599999999999998</v>
      </c>
      <c r="L26" s="331">
        <v>8.2000000000000003E-2</v>
      </c>
      <c r="M26" s="237">
        <v>1.323E-2</v>
      </c>
      <c r="N26" s="237">
        <v>1.2880000000000001E-2</v>
      </c>
      <c r="O26" s="237">
        <v>2.3319999999999999</v>
      </c>
      <c r="P26" s="337">
        <v>0.34</v>
      </c>
      <c r="Q26" s="241">
        <v>1.2E-2</v>
      </c>
      <c r="R26" s="237">
        <v>0.23400000000000001</v>
      </c>
      <c r="S26" s="237">
        <v>0.34699999999999998</v>
      </c>
      <c r="T26" s="237">
        <v>5.0000000000000001E-4</v>
      </c>
      <c r="U26" s="241">
        <v>8.0000000000000007E-7</v>
      </c>
      <c r="V26" s="237">
        <v>4.2000000000000006E-3</v>
      </c>
      <c r="W26" s="237">
        <v>2.16E-3</v>
      </c>
      <c r="X26" s="237">
        <v>0.14688000000000001</v>
      </c>
      <c r="Y26" s="241">
        <v>6.0000000000000001E-3</v>
      </c>
      <c r="Z26" s="237">
        <v>6.6000000000000003E-2</v>
      </c>
      <c r="AA26" s="237">
        <v>8.0099999999999998E-3</v>
      </c>
      <c r="AB26" s="241">
        <v>8.0000000000000007E-7</v>
      </c>
      <c r="AC26" s="237">
        <v>1.5600000000000002E-3</v>
      </c>
      <c r="AD26" s="237">
        <v>0.03</v>
      </c>
      <c r="AE26" s="241">
        <v>2E-3</v>
      </c>
      <c r="AF26" s="237">
        <v>1.7100000000000001E-2</v>
      </c>
      <c r="AG26" s="240">
        <v>0.28799999999999998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237">
        <v>1.008E-2</v>
      </c>
      <c r="AO26" s="53">
        <v>0</v>
      </c>
      <c r="AP26" s="53">
        <v>0</v>
      </c>
      <c r="AQ26" s="237">
        <v>6.0840000000000005E-2</v>
      </c>
      <c r="AR26" s="237">
        <v>0.39348000000000005</v>
      </c>
      <c r="AS26" s="334">
        <v>0</v>
      </c>
      <c r="AT26" s="237">
        <v>0.1434</v>
      </c>
      <c r="AU26" s="237">
        <v>0.10980000000000001</v>
      </c>
      <c r="AV26" s="237">
        <v>1.5599999999999999E-2</v>
      </c>
      <c r="AW26" s="334">
        <v>0</v>
      </c>
      <c r="AX26" s="334">
        <v>2E-3</v>
      </c>
      <c r="AY26" s="237">
        <v>0.28020000000000006</v>
      </c>
      <c r="AZ26" s="53">
        <v>0</v>
      </c>
      <c r="BA26" s="53">
        <v>0</v>
      </c>
      <c r="BB26" s="53"/>
      <c r="BC26" s="53"/>
      <c r="BD26" s="237">
        <v>0.87120000000000009</v>
      </c>
      <c r="BE26" s="237">
        <v>4.0853999999999999</v>
      </c>
      <c r="BF26" s="237">
        <v>19.5426</v>
      </c>
      <c r="BG26" s="53">
        <v>0</v>
      </c>
      <c r="BH26" s="53">
        <v>0</v>
      </c>
      <c r="BI26" s="237">
        <v>1.4000000000000002E-3</v>
      </c>
      <c r="BJ26" s="334">
        <v>0</v>
      </c>
      <c r="BK26" s="334">
        <v>0</v>
      </c>
      <c r="BL26" s="237">
        <v>2.8000000000000001E-2</v>
      </c>
      <c r="BM26" s="53">
        <v>0</v>
      </c>
      <c r="BN26" s="53">
        <v>0</v>
      </c>
      <c r="BO26" s="53">
        <v>0</v>
      </c>
      <c r="BP26" s="53">
        <v>0</v>
      </c>
      <c r="BQ26" s="334">
        <v>2E-3</v>
      </c>
      <c r="BR26" s="334">
        <v>0</v>
      </c>
      <c r="BS26" s="334">
        <v>0</v>
      </c>
      <c r="BT26" s="334">
        <v>0</v>
      </c>
      <c r="BU26" s="334">
        <v>0</v>
      </c>
      <c r="BV26" s="334">
        <v>0</v>
      </c>
      <c r="BW26" s="335">
        <f t="shared" si="2"/>
        <v>34.2752616</v>
      </c>
    </row>
    <row r="27" spans="3:75" ht="15.75" x14ac:dyDescent="0.25">
      <c r="C27" s="329" t="s">
        <v>136</v>
      </c>
      <c r="D27" s="240">
        <v>3.4011999999999998</v>
      </c>
      <c r="E27" s="240">
        <v>0.157</v>
      </c>
      <c r="F27" s="240">
        <v>0.23200000000000001</v>
      </c>
      <c r="G27" s="237">
        <v>0.10836</v>
      </c>
      <c r="H27" s="237">
        <v>5.1600000000000005E-3</v>
      </c>
      <c r="I27" s="330">
        <v>6.4000000000000001E-2</v>
      </c>
      <c r="J27" s="240">
        <v>8.5999999999999993E-2</v>
      </c>
      <c r="K27" s="331">
        <v>0.70199999999999996</v>
      </c>
      <c r="L27" s="331">
        <v>7.9000000000000001E-2</v>
      </c>
      <c r="M27" s="237">
        <v>1.341E-2</v>
      </c>
      <c r="N27" s="237">
        <v>1.2880000000000001E-2</v>
      </c>
      <c r="O27" s="237">
        <v>2.2570000000000001</v>
      </c>
      <c r="P27" s="337">
        <v>0.37</v>
      </c>
      <c r="Q27" s="241">
        <v>8.9999999999999993E-3</v>
      </c>
      <c r="R27" s="237">
        <v>0.20599999999999999</v>
      </c>
      <c r="S27" s="237">
        <v>0.32300000000000001</v>
      </c>
      <c r="T27" s="237">
        <v>5.2000000000000006E-4</v>
      </c>
      <c r="U27" s="241">
        <v>1.0000000000000002E-6</v>
      </c>
      <c r="V27" s="237">
        <v>4.3200000000000001E-3</v>
      </c>
      <c r="W27" s="237">
        <v>2.5200000000000001E-3</v>
      </c>
      <c r="X27" s="237">
        <v>6.7500000000000004E-2</v>
      </c>
      <c r="Y27" s="241">
        <v>6.0000000000000001E-3</v>
      </c>
      <c r="Z27" s="237">
        <v>6.3E-2</v>
      </c>
      <c r="AA27" s="237">
        <v>8.1899999999999994E-3</v>
      </c>
      <c r="AB27" s="241">
        <v>1.0000000000000002E-6</v>
      </c>
      <c r="AC27" s="237">
        <v>1.8E-3</v>
      </c>
      <c r="AD27" s="237">
        <v>1.7999999999999999E-2</v>
      </c>
      <c r="AE27" s="241">
        <v>2E-3</v>
      </c>
      <c r="AF27" s="237">
        <v>1.14E-2</v>
      </c>
      <c r="AG27" s="240">
        <v>0.17760000000000001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237">
        <v>9.3600000000000003E-3</v>
      </c>
      <c r="AO27" s="53">
        <v>0</v>
      </c>
      <c r="AP27" s="53">
        <v>0</v>
      </c>
      <c r="AQ27" s="237">
        <v>7.6320000000000013E-2</v>
      </c>
      <c r="AR27" s="237">
        <v>0.44460000000000005</v>
      </c>
      <c r="AS27" s="334">
        <v>0</v>
      </c>
      <c r="AT27" s="237">
        <v>0.13260000000000002</v>
      </c>
      <c r="AU27" s="237">
        <v>0.10980000000000001</v>
      </c>
      <c r="AV27" s="237">
        <v>2.4E-2</v>
      </c>
      <c r="AW27" s="334">
        <v>0</v>
      </c>
      <c r="AX27" s="334">
        <v>2E-3</v>
      </c>
      <c r="AY27" s="237">
        <v>0.29820000000000008</v>
      </c>
      <c r="AZ27" s="53">
        <v>0</v>
      </c>
      <c r="BA27" s="53">
        <v>0</v>
      </c>
      <c r="BB27" s="53"/>
      <c r="BC27" s="53"/>
      <c r="BD27" s="237">
        <v>0.83160000000000001</v>
      </c>
      <c r="BE27" s="237">
        <v>3.9666000000000001</v>
      </c>
      <c r="BF27" s="237">
        <v>22.0044</v>
      </c>
      <c r="BG27" s="53">
        <v>0</v>
      </c>
      <c r="BH27" s="53">
        <v>0</v>
      </c>
      <c r="BI27" s="237">
        <v>1.4000000000000002E-3</v>
      </c>
      <c r="BJ27" s="334">
        <v>0</v>
      </c>
      <c r="BK27" s="334">
        <v>0</v>
      </c>
      <c r="BL27" s="237">
        <v>2.8000000000000001E-2</v>
      </c>
      <c r="BM27" s="53">
        <v>0</v>
      </c>
      <c r="BN27" s="53">
        <v>0</v>
      </c>
      <c r="BO27" s="53">
        <v>0</v>
      </c>
      <c r="BP27" s="53">
        <v>0</v>
      </c>
      <c r="BQ27" s="334">
        <v>2E-3</v>
      </c>
      <c r="BR27" s="334">
        <v>0</v>
      </c>
      <c r="BS27" s="334">
        <v>0</v>
      </c>
      <c r="BT27" s="334">
        <v>0</v>
      </c>
      <c r="BU27" s="334">
        <v>0</v>
      </c>
      <c r="BV27" s="334">
        <v>0</v>
      </c>
      <c r="BW27" s="335">
        <f t="shared" si="2"/>
        <v>36.319741999999998</v>
      </c>
    </row>
    <row r="28" spans="3:75" ht="15.75" x14ac:dyDescent="0.25">
      <c r="C28" s="329" t="s">
        <v>137</v>
      </c>
      <c r="D28" s="240">
        <v>3.5284</v>
      </c>
      <c r="E28" s="240">
        <v>0.13</v>
      </c>
      <c r="F28" s="240">
        <v>0.255</v>
      </c>
      <c r="G28" s="237">
        <v>8.0460000000000004E-2</v>
      </c>
      <c r="H28" s="237">
        <v>4.9199999999999999E-3</v>
      </c>
      <c r="I28" s="330">
        <v>5.6000000000000001E-2</v>
      </c>
      <c r="J28" s="240">
        <v>7.8E-2</v>
      </c>
      <c r="K28" s="331">
        <v>0.79300000000000004</v>
      </c>
      <c r="L28" s="331">
        <v>8.4000000000000005E-2</v>
      </c>
      <c r="M28" s="237">
        <v>1.35E-2</v>
      </c>
      <c r="N28" s="237">
        <v>1.204E-2</v>
      </c>
      <c r="O28" s="237">
        <v>2.2519999999999998</v>
      </c>
      <c r="P28" s="337">
        <v>0.34100000000000003</v>
      </c>
      <c r="Q28" s="241">
        <v>7.0000000000000001E-3</v>
      </c>
      <c r="R28" s="237">
        <v>0.157</v>
      </c>
      <c r="S28" s="237">
        <v>0.26</v>
      </c>
      <c r="T28" s="237">
        <v>5.2000000000000006E-4</v>
      </c>
      <c r="U28" s="241">
        <v>8.0000000000000007E-7</v>
      </c>
      <c r="V28" s="237">
        <v>3.96E-3</v>
      </c>
      <c r="W28" s="237">
        <v>2.16E-3</v>
      </c>
      <c r="X28" s="237">
        <v>4.8420000000000005E-2</v>
      </c>
      <c r="Y28" s="241">
        <v>7.0000000000000001E-3</v>
      </c>
      <c r="Z28" s="237">
        <v>6.3E-2</v>
      </c>
      <c r="AA28" s="237">
        <v>8.1000000000000013E-3</v>
      </c>
      <c r="AB28" s="241">
        <v>8.0000000000000007E-7</v>
      </c>
      <c r="AC28" s="237">
        <v>1.5600000000000002E-3</v>
      </c>
      <c r="AD28" s="237">
        <v>3.5999999999999997E-2</v>
      </c>
      <c r="AE28" s="241">
        <v>2E-3</v>
      </c>
      <c r="AF28" s="237">
        <v>1.2E-2</v>
      </c>
      <c r="AG28" s="240">
        <v>0.1968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237">
        <v>9.7199999999999995E-3</v>
      </c>
      <c r="AO28" s="53">
        <v>0</v>
      </c>
      <c r="AP28" s="53">
        <v>0</v>
      </c>
      <c r="AQ28" s="237">
        <v>6.5520000000000009E-2</v>
      </c>
      <c r="AR28" s="237">
        <v>0.42875999999999997</v>
      </c>
      <c r="AS28" s="334">
        <v>0</v>
      </c>
      <c r="AT28" s="237">
        <v>0.13019999999999998</v>
      </c>
      <c r="AU28" s="237">
        <v>0.11040000000000001</v>
      </c>
      <c r="AV28" s="237">
        <v>2.8200000000000003E-2</v>
      </c>
      <c r="AW28" s="334">
        <v>0</v>
      </c>
      <c r="AX28" s="334">
        <v>2E-3</v>
      </c>
      <c r="AY28" s="237">
        <v>0.2928</v>
      </c>
      <c r="AZ28" s="53">
        <v>0</v>
      </c>
      <c r="BA28" s="53">
        <v>0</v>
      </c>
      <c r="BB28" s="53"/>
      <c r="BC28" s="53"/>
      <c r="BD28" s="237">
        <v>0.87780000000000002</v>
      </c>
      <c r="BE28" s="237">
        <v>4.0920000000000005</v>
      </c>
      <c r="BF28" s="237">
        <v>20.7042</v>
      </c>
      <c r="BG28" s="53">
        <v>0</v>
      </c>
      <c r="BH28" s="53">
        <v>0</v>
      </c>
      <c r="BI28" s="237">
        <v>2.1000000000000003E-3</v>
      </c>
      <c r="BJ28" s="334">
        <v>0</v>
      </c>
      <c r="BK28" s="334">
        <v>0</v>
      </c>
      <c r="BL28" s="237">
        <v>2.8700000000000003E-2</v>
      </c>
      <c r="BM28" s="53">
        <v>0</v>
      </c>
      <c r="BN28" s="53">
        <v>0</v>
      </c>
      <c r="BO28" s="53">
        <v>0</v>
      </c>
      <c r="BP28" s="53">
        <v>0</v>
      </c>
      <c r="BQ28" s="334">
        <v>2E-3</v>
      </c>
      <c r="BR28" s="334">
        <v>0</v>
      </c>
      <c r="BS28" s="334">
        <v>0</v>
      </c>
      <c r="BT28" s="334">
        <v>0</v>
      </c>
      <c r="BU28" s="334">
        <v>0</v>
      </c>
      <c r="BV28" s="334">
        <v>0</v>
      </c>
      <c r="BW28" s="335">
        <f t="shared" si="2"/>
        <v>35.208241600000001</v>
      </c>
    </row>
    <row r="29" spans="3:75" ht="15.75" x14ac:dyDescent="0.25">
      <c r="C29" s="329" t="s">
        <v>138</v>
      </c>
      <c r="D29" s="240">
        <v>3.5670999999999999</v>
      </c>
      <c r="E29" s="240">
        <v>0.12</v>
      </c>
      <c r="F29" s="240">
        <v>0.23200000000000001</v>
      </c>
      <c r="G29" s="237">
        <v>0.11142000000000001</v>
      </c>
      <c r="H29" s="237">
        <v>4.9199999999999999E-3</v>
      </c>
      <c r="I29" s="330">
        <v>3.6999999999999998E-2</v>
      </c>
      <c r="J29" s="240">
        <v>7.6999999999999999E-2</v>
      </c>
      <c r="K29" s="331">
        <v>0.746</v>
      </c>
      <c r="L29" s="331">
        <v>8.4000000000000005E-2</v>
      </c>
      <c r="M29" s="237">
        <v>1.5300000000000001E-2</v>
      </c>
      <c r="N29" s="237">
        <v>1.24E-2</v>
      </c>
      <c r="O29" s="237">
        <v>2.2959999999999998</v>
      </c>
      <c r="P29" s="337">
        <v>0.34</v>
      </c>
      <c r="Q29" s="241">
        <v>2E-3</v>
      </c>
      <c r="R29" s="237">
        <v>0.11</v>
      </c>
      <c r="S29" s="237">
        <v>0.28899999999999998</v>
      </c>
      <c r="T29" s="237">
        <v>6.5999999999999989E-4</v>
      </c>
      <c r="U29" s="241">
        <v>8.0000000000000007E-7</v>
      </c>
      <c r="V29" s="237">
        <v>4.5600000000000007E-3</v>
      </c>
      <c r="W29" s="237">
        <v>2.16E-3</v>
      </c>
      <c r="X29" s="237">
        <v>9.2159999999999992E-2</v>
      </c>
      <c r="Y29" s="241">
        <v>7.0000000000000001E-3</v>
      </c>
      <c r="Z29" s="237">
        <v>6.3E-2</v>
      </c>
      <c r="AA29" s="237">
        <v>1.269E-2</v>
      </c>
      <c r="AB29" s="241">
        <v>8.0000000000000007E-7</v>
      </c>
      <c r="AC29" s="237">
        <v>1.8000000000000002E-3</v>
      </c>
      <c r="AD29" s="237">
        <v>2.3E-2</v>
      </c>
      <c r="AE29" s="241">
        <v>2E-3</v>
      </c>
      <c r="AF29" s="237">
        <v>1.35E-2</v>
      </c>
      <c r="AG29" s="240">
        <v>0.24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237">
        <v>1.0800000000000001E-2</v>
      </c>
      <c r="AO29" s="53">
        <v>0</v>
      </c>
      <c r="AP29" s="53">
        <v>0</v>
      </c>
      <c r="AQ29" s="237">
        <v>7.4880000000000002E-2</v>
      </c>
      <c r="AR29" s="237">
        <v>0.39276</v>
      </c>
      <c r="AS29" s="334">
        <v>0</v>
      </c>
      <c r="AT29" s="237">
        <v>0.12780000000000002</v>
      </c>
      <c r="AU29" s="237">
        <v>0.1116</v>
      </c>
      <c r="AV29" s="237">
        <v>2.9399999999999999E-2</v>
      </c>
      <c r="AW29" s="334">
        <v>0</v>
      </c>
      <c r="AX29" s="334">
        <v>2E-3</v>
      </c>
      <c r="AY29" s="237">
        <v>0.31739999999999996</v>
      </c>
      <c r="AZ29" s="53">
        <v>0</v>
      </c>
      <c r="BA29" s="53">
        <v>0</v>
      </c>
      <c r="BB29" s="53"/>
      <c r="BC29" s="53"/>
      <c r="BD29" s="237">
        <v>0.8448</v>
      </c>
      <c r="BE29" s="237">
        <v>4.2042000000000002</v>
      </c>
      <c r="BF29" s="237">
        <v>17.615400000000001</v>
      </c>
      <c r="BG29" s="53">
        <v>0</v>
      </c>
      <c r="BH29" s="53">
        <v>0</v>
      </c>
      <c r="BI29" s="237">
        <v>1.4000000000000002E-3</v>
      </c>
      <c r="BJ29" s="334">
        <v>0</v>
      </c>
      <c r="BK29" s="334">
        <v>0</v>
      </c>
      <c r="BL29" s="237">
        <v>2.8000000000000001E-2</v>
      </c>
      <c r="BM29" s="53">
        <v>0</v>
      </c>
      <c r="BN29" s="53">
        <v>0</v>
      </c>
      <c r="BO29" s="53">
        <v>0</v>
      </c>
      <c r="BP29" s="53">
        <v>0</v>
      </c>
      <c r="BQ29" s="334">
        <v>2E-3</v>
      </c>
      <c r="BR29" s="334">
        <v>0</v>
      </c>
      <c r="BS29" s="334">
        <v>0</v>
      </c>
      <c r="BT29" s="334">
        <v>0</v>
      </c>
      <c r="BU29" s="334">
        <v>0</v>
      </c>
      <c r="BV29" s="334">
        <v>0</v>
      </c>
      <c r="BW29" s="335">
        <f t="shared" si="2"/>
        <v>32.269111599999995</v>
      </c>
    </row>
    <row r="30" spans="3:75" ht="15.75" x14ac:dyDescent="0.25">
      <c r="C30" s="329" t="s">
        <v>139</v>
      </c>
      <c r="D30" s="240">
        <v>3.5112999999999999</v>
      </c>
      <c r="E30" s="240">
        <v>0.124</v>
      </c>
      <c r="F30" s="240">
        <v>0.218</v>
      </c>
      <c r="G30" s="237">
        <v>9.5040000000000013E-2</v>
      </c>
      <c r="H30" s="237">
        <v>3.96E-3</v>
      </c>
      <c r="I30" s="330">
        <v>3.1E-2</v>
      </c>
      <c r="J30" s="240">
        <v>7.5999999999999998E-2</v>
      </c>
      <c r="K30" s="331">
        <v>0.65800000000000003</v>
      </c>
      <c r="L30" s="331">
        <v>8.5000000000000006E-2</v>
      </c>
      <c r="M30" s="237">
        <v>1.5480000000000001E-2</v>
      </c>
      <c r="N30" s="237">
        <v>1.264E-2</v>
      </c>
      <c r="O30" s="237">
        <v>2.2309999999999999</v>
      </c>
      <c r="P30" s="337">
        <v>0.35199999999999998</v>
      </c>
      <c r="Q30" s="241">
        <v>1E-3</v>
      </c>
      <c r="R30" s="237">
        <v>0.11700000000000001</v>
      </c>
      <c r="S30" s="237">
        <v>0.3</v>
      </c>
      <c r="T30" s="237">
        <v>6.8000000000000005E-4</v>
      </c>
      <c r="U30" s="241">
        <v>1.0000000000000002E-6</v>
      </c>
      <c r="V30" s="237">
        <v>4.6800000000000001E-3</v>
      </c>
      <c r="W30" s="237">
        <v>1.92E-3</v>
      </c>
      <c r="X30" s="237">
        <v>8.5680000000000006E-2</v>
      </c>
      <c r="Y30" s="241">
        <v>7.0000000000000001E-3</v>
      </c>
      <c r="Z30" s="237">
        <v>6.7000000000000004E-2</v>
      </c>
      <c r="AA30" s="237">
        <v>1.9710000000000002E-2</v>
      </c>
      <c r="AB30" s="241">
        <v>1.0000000000000002E-6</v>
      </c>
      <c r="AC30" s="237">
        <v>1.6800000000000001E-3</v>
      </c>
      <c r="AD30" s="237">
        <v>0.03</v>
      </c>
      <c r="AE30" s="241">
        <v>1E-3</v>
      </c>
      <c r="AF30" s="237">
        <v>1.38E-2</v>
      </c>
      <c r="AG30" s="240">
        <v>0.26879999999999998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237">
        <v>1.188E-2</v>
      </c>
      <c r="AO30" s="53">
        <v>0</v>
      </c>
      <c r="AP30" s="53">
        <v>0</v>
      </c>
      <c r="AQ30" s="237">
        <v>5.9400000000000008E-2</v>
      </c>
      <c r="AR30" s="237">
        <v>0.37908000000000003</v>
      </c>
      <c r="AS30" s="334">
        <v>0</v>
      </c>
      <c r="AT30" s="237">
        <v>0.126</v>
      </c>
      <c r="AU30" s="237">
        <v>0.11040000000000001</v>
      </c>
      <c r="AV30" s="237">
        <v>2.8200000000000003E-2</v>
      </c>
      <c r="AW30" s="334">
        <v>0</v>
      </c>
      <c r="AX30" s="334">
        <v>2E-3</v>
      </c>
      <c r="AY30" s="237">
        <v>0.32100000000000001</v>
      </c>
      <c r="AZ30" s="53">
        <v>0</v>
      </c>
      <c r="BA30" s="53">
        <v>0</v>
      </c>
      <c r="BB30" s="53"/>
      <c r="BC30" s="53"/>
      <c r="BD30" s="237">
        <v>0.80520000000000003</v>
      </c>
      <c r="BE30" s="237">
        <v>3.9204000000000003</v>
      </c>
      <c r="BF30" s="237">
        <v>13.787400000000002</v>
      </c>
      <c r="BG30" s="53">
        <v>0</v>
      </c>
      <c r="BH30" s="53">
        <v>0</v>
      </c>
      <c r="BI30" s="237">
        <v>1.4000000000000002E-3</v>
      </c>
      <c r="BJ30" s="334">
        <v>0</v>
      </c>
      <c r="BK30" s="334">
        <v>0</v>
      </c>
      <c r="BL30" s="237">
        <v>2.8700000000000003E-2</v>
      </c>
      <c r="BM30" s="53">
        <v>0</v>
      </c>
      <c r="BN30" s="53">
        <v>0</v>
      </c>
      <c r="BO30" s="53">
        <v>0</v>
      </c>
      <c r="BP30" s="53">
        <v>0</v>
      </c>
      <c r="BQ30" s="334">
        <v>2E-3</v>
      </c>
      <c r="BR30" s="334">
        <v>0</v>
      </c>
      <c r="BS30" s="334">
        <v>0</v>
      </c>
      <c r="BT30" s="334">
        <v>0</v>
      </c>
      <c r="BU30" s="334">
        <v>0</v>
      </c>
      <c r="BV30" s="334">
        <v>0</v>
      </c>
      <c r="BW30" s="335">
        <f t="shared" si="2"/>
        <v>27.916432</v>
      </c>
    </row>
    <row r="31" spans="3:75" ht="16.5" thickBot="1" x14ac:dyDescent="0.3">
      <c r="C31" s="329" t="s">
        <v>140</v>
      </c>
      <c r="D31" s="240">
        <v>3.5074000000000001</v>
      </c>
      <c r="E31" s="240">
        <v>0.128</v>
      </c>
      <c r="F31" s="240">
        <v>0.245</v>
      </c>
      <c r="G31" s="237">
        <v>9.486E-2</v>
      </c>
      <c r="H31" s="237">
        <v>2.8799999999999997E-3</v>
      </c>
      <c r="I31" s="330">
        <v>1.7999999999999999E-2</v>
      </c>
      <c r="J31" s="240">
        <v>7.6999999999999999E-2</v>
      </c>
      <c r="K31" s="331">
        <v>0.69199999999999995</v>
      </c>
      <c r="L31" s="331">
        <v>9.0999999999999998E-2</v>
      </c>
      <c r="M31" s="338">
        <v>1.6020000000000003E-2</v>
      </c>
      <c r="N31" s="338">
        <v>1.252E-2</v>
      </c>
      <c r="O31" s="237">
        <v>2.331</v>
      </c>
      <c r="P31" s="339">
        <v>0.35099999999999998</v>
      </c>
      <c r="Q31" s="241">
        <v>1E-3</v>
      </c>
      <c r="R31" s="237">
        <v>0.14399999999999999</v>
      </c>
      <c r="S31" s="237">
        <v>0.27200000000000002</v>
      </c>
      <c r="T31" s="338">
        <v>6.9999999999999999E-4</v>
      </c>
      <c r="U31" s="241">
        <v>8.0000000000000007E-7</v>
      </c>
      <c r="V31" s="338">
        <v>4.6800000000000001E-3</v>
      </c>
      <c r="W31" s="338">
        <v>1.92E-3</v>
      </c>
      <c r="X31" s="237">
        <v>9.486E-2</v>
      </c>
      <c r="Y31" s="241">
        <v>6.0000000000000001E-3</v>
      </c>
      <c r="Z31" s="237">
        <v>6.7000000000000004E-2</v>
      </c>
      <c r="AA31" s="338">
        <v>1.9980000000000001E-2</v>
      </c>
      <c r="AB31" s="241">
        <v>8.0000000000000007E-7</v>
      </c>
      <c r="AC31" s="237">
        <v>1.5600000000000002E-3</v>
      </c>
      <c r="AD31" s="338">
        <v>2.8000000000000001E-2</v>
      </c>
      <c r="AE31" s="241">
        <v>1E-3</v>
      </c>
      <c r="AF31" s="338">
        <v>1.41E-2</v>
      </c>
      <c r="AG31" s="240">
        <v>9.6000000000000002E-2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237">
        <v>1.1519999999999999E-2</v>
      </c>
      <c r="AO31" s="53">
        <v>0</v>
      </c>
      <c r="AP31" s="53">
        <v>0</v>
      </c>
      <c r="AQ31" s="237">
        <v>7.740000000000001E-2</v>
      </c>
      <c r="AR31" s="237">
        <v>0.39780000000000004</v>
      </c>
      <c r="AS31" s="334">
        <v>0</v>
      </c>
      <c r="AT31" s="237">
        <v>0.12540000000000001</v>
      </c>
      <c r="AU31" s="237">
        <v>0.1182</v>
      </c>
      <c r="AV31" s="237">
        <v>2.7600000000000003E-2</v>
      </c>
      <c r="AW31" s="334">
        <v>0</v>
      </c>
      <c r="AX31" s="334">
        <v>2E-3</v>
      </c>
      <c r="AY31" s="237">
        <v>0.32820000000000005</v>
      </c>
      <c r="AZ31" s="53">
        <v>0</v>
      </c>
      <c r="BA31" s="53">
        <v>0</v>
      </c>
      <c r="BB31" s="53"/>
      <c r="BC31" s="53"/>
      <c r="BD31" s="237">
        <v>0.77220000000000011</v>
      </c>
      <c r="BE31" s="237">
        <v>3.7422</v>
      </c>
      <c r="BF31" s="237">
        <v>14.480400000000001</v>
      </c>
      <c r="BG31" s="53">
        <v>0</v>
      </c>
      <c r="BH31" s="53">
        <v>0</v>
      </c>
      <c r="BI31" s="237">
        <v>1.4000000000000002E-3</v>
      </c>
      <c r="BJ31" s="334">
        <v>0</v>
      </c>
      <c r="BK31" s="334">
        <v>0</v>
      </c>
      <c r="BL31" s="237">
        <v>2.4500000000000001E-2</v>
      </c>
      <c r="BM31" s="53">
        <v>0</v>
      </c>
      <c r="BN31" s="53">
        <v>0</v>
      </c>
      <c r="BO31" s="53">
        <v>0</v>
      </c>
      <c r="BP31" s="53">
        <v>0</v>
      </c>
      <c r="BQ31" s="334">
        <v>2E-3</v>
      </c>
      <c r="BR31" s="334">
        <v>0</v>
      </c>
      <c r="BS31" s="334">
        <v>0</v>
      </c>
      <c r="BT31" s="334">
        <v>0</v>
      </c>
      <c r="BU31" s="334">
        <v>0</v>
      </c>
      <c r="BV31" s="334">
        <v>0</v>
      </c>
      <c r="BW31" s="335">
        <f t="shared" si="2"/>
        <v>28.430301600000004</v>
      </c>
    </row>
    <row r="32" spans="3:75" ht="23.25" customHeight="1" thickTop="1" x14ac:dyDescent="0.25">
      <c r="C32" s="340" t="s">
        <v>160</v>
      </c>
      <c r="D32" s="341">
        <f t="shared" ref="D32:AL32" si="3">SUM(D8:D31)</f>
        <v>83.657000000000025</v>
      </c>
      <c r="E32" s="341">
        <f t="shared" si="3"/>
        <v>4.2109999999999994</v>
      </c>
      <c r="F32" s="341">
        <f t="shared" si="3"/>
        <v>6.5250000000000004</v>
      </c>
      <c r="G32" s="341">
        <f t="shared" si="3"/>
        <v>1.69092</v>
      </c>
      <c r="H32" s="341">
        <f t="shared" si="3"/>
        <v>7.8719999999999998E-2</v>
      </c>
      <c r="I32" s="341">
        <f t="shared" si="3"/>
        <v>1.0340000000000003</v>
      </c>
      <c r="J32" s="341">
        <f t="shared" si="3"/>
        <v>2.3570000000000002</v>
      </c>
      <c r="K32" s="341">
        <f t="shared" si="3"/>
        <v>16.526999999999994</v>
      </c>
      <c r="L32" s="341">
        <f t="shared" si="3"/>
        <v>2.3630000000000004</v>
      </c>
      <c r="M32" s="341">
        <f t="shared" si="3"/>
        <v>0.32715</v>
      </c>
      <c r="N32" s="341">
        <f t="shared" si="3"/>
        <v>0.32903999999999994</v>
      </c>
      <c r="O32" s="341">
        <f t="shared" si="3"/>
        <v>57.189000000000007</v>
      </c>
      <c r="P32" s="341">
        <f t="shared" si="3"/>
        <v>8.4000999999999983</v>
      </c>
      <c r="Q32" s="341">
        <f t="shared" si="3"/>
        <v>0.53999999999999992</v>
      </c>
      <c r="R32" s="341">
        <f t="shared" si="3"/>
        <v>4.2670000000000003</v>
      </c>
      <c r="S32" s="341">
        <f t="shared" si="3"/>
        <v>7.3590000000000009</v>
      </c>
      <c r="T32" s="341">
        <f t="shared" si="3"/>
        <v>5.3200000000000004E-2</v>
      </c>
      <c r="U32" s="341">
        <f t="shared" ref="U32:W32" si="4">SUM(U8:U31)</f>
        <v>2.0600000000000003E-5</v>
      </c>
      <c r="V32" s="341">
        <f t="shared" si="4"/>
        <v>0.10632</v>
      </c>
      <c r="W32" s="341">
        <f t="shared" si="4"/>
        <v>5.4600000000000003E-2</v>
      </c>
      <c r="X32" s="341">
        <f t="shared" si="3"/>
        <v>2.6130599999999999</v>
      </c>
      <c r="Y32" s="341">
        <f t="shared" si="3"/>
        <v>0.21600000000000008</v>
      </c>
      <c r="Z32" s="341">
        <f t="shared" si="3"/>
        <v>1.7859999999999998</v>
      </c>
      <c r="AA32" s="341">
        <f t="shared" si="3"/>
        <v>0.23868000000000003</v>
      </c>
      <c r="AB32" s="341">
        <f t="shared" si="3"/>
        <v>2.0600000000000003E-5</v>
      </c>
      <c r="AC32" s="341">
        <f t="shared" si="3"/>
        <v>4.4160000000000005E-2</v>
      </c>
      <c r="AD32" s="341">
        <f t="shared" si="3"/>
        <v>0.8470000000000002</v>
      </c>
      <c r="AE32" s="341">
        <f t="shared" si="3"/>
        <v>8.1000000000000016E-2</v>
      </c>
      <c r="AF32" s="341">
        <f t="shared" si="3"/>
        <v>0.68459999999999999</v>
      </c>
      <c r="AG32" s="341">
        <f t="shared" si="3"/>
        <v>6.8243999999999998</v>
      </c>
      <c r="AH32" s="341">
        <f t="shared" si="3"/>
        <v>0</v>
      </c>
      <c r="AI32" s="341">
        <f t="shared" si="3"/>
        <v>0</v>
      </c>
      <c r="AJ32" s="341">
        <f t="shared" si="3"/>
        <v>0</v>
      </c>
      <c r="AK32" s="341">
        <f t="shared" si="3"/>
        <v>0</v>
      </c>
      <c r="AL32" s="341">
        <f t="shared" si="3"/>
        <v>0</v>
      </c>
      <c r="AM32" s="341">
        <f t="shared" ref="AM32:BR32" si="5">SUM(AM8:AM31)</f>
        <v>0</v>
      </c>
      <c r="AN32" s="341">
        <f t="shared" si="5"/>
        <v>0.27179999999999999</v>
      </c>
      <c r="AO32" s="341">
        <f t="shared" si="5"/>
        <v>0</v>
      </c>
      <c r="AP32" s="341">
        <f t="shared" si="5"/>
        <v>0</v>
      </c>
      <c r="AQ32" s="341">
        <f t="shared" si="5"/>
        <v>1.5310800000000002</v>
      </c>
      <c r="AR32" s="341">
        <f t="shared" si="5"/>
        <v>9.4759200000000003</v>
      </c>
      <c r="AS32" s="341">
        <f t="shared" si="5"/>
        <v>0</v>
      </c>
      <c r="AT32" s="341">
        <f t="shared" si="5"/>
        <v>3.4698000000000002</v>
      </c>
      <c r="AU32" s="341">
        <f t="shared" si="5"/>
        <v>2.9393999999999996</v>
      </c>
      <c r="AV32" s="341">
        <f t="shared" si="5"/>
        <v>0.58739999999999992</v>
      </c>
      <c r="AW32" s="341">
        <f t="shared" si="5"/>
        <v>0</v>
      </c>
      <c r="AX32" s="341">
        <f t="shared" si="5"/>
        <v>4.8000000000000029E-2</v>
      </c>
      <c r="AY32" s="341">
        <f t="shared" si="5"/>
        <v>6.8273999999999999</v>
      </c>
      <c r="AZ32" s="341">
        <f t="shared" si="5"/>
        <v>0</v>
      </c>
      <c r="BA32" s="341">
        <f t="shared" si="5"/>
        <v>0</v>
      </c>
      <c r="BB32" s="341">
        <f t="shared" si="5"/>
        <v>0</v>
      </c>
      <c r="BC32" s="341">
        <f t="shared" si="5"/>
        <v>0</v>
      </c>
      <c r="BD32" s="341">
        <f t="shared" si="5"/>
        <v>21.582000000000004</v>
      </c>
      <c r="BE32" s="341">
        <f t="shared" si="5"/>
        <v>93.845400000000012</v>
      </c>
      <c r="BF32" s="341">
        <f t="shared" si="5"/>
        <v>549.46320000000003</v>
      </c>
      <c r="BG32" s="341">
        <f t="shared" si="5"/>
        <v>0</v>
      </c>
      <c r="BH32" s="341">
        <f t="shared" si="5"/>
        <v>0</v>
      </c>
      <c r="BI32" s="341">
        <f t="shared" si="5"/>
        <v>3.429999999999999E-2</v>
      </c>
      <c r="BJ32" s="341">
        <f t="shared" si="5"/>
        <v>0</v>
      </c>
      <c r="BK32" s="341">
        <f t="shared" si="5"/>
        <v>0</v>
      </c>
      <c r="BL32" s="341">
        <f t="shared" si="5"/>
        <v>0.66989999999999994</v>
      </c>
      <c r="BM32" s="341">
        <f t="shared" si="5"/>
        <v>0</v>
      </c>
      <c r="BN32" s="341">
        <f t="shared" si="5"/>
        <v>0</v>
      </c>
      <c r="BO32" s="341">
        <f t="shared" si="5"/>
        <v>0</v>
      </c>
      <c r="BP32" s="341">
        <f t="shared" si="5"/>
        <v>0</v>
      </c>
      <c r="BQ32" s="341">
        <f t="shared" si="5"/>
        <v>4.8000000000000029E-2</v>
      </c>
      <c r="BR32" s="341">
        <f t="shared" si="5"/>
        <v>0</v>
      </c>
      <c r="BS32" s="341">
        <f t="shared" ref="BS32:BW32" si="6">SUM(BS8:BS31)</f>
        <v>0</v>
      </c>
      <c r="BT32" s="341">
        <f t="shared" si="6"/>
        <v>0</v>
      </c>
      <c r="BU32" s="341">
        <f t="shared" si="6"/>
        <v>0</v>
      </c>
      <c r="BV32" s="341">
        <f t="shared" si="6"/>
        <v>0</v>
      </c>
      <c r="BW32" s="341">
        <f t="shared" si="6"/>
        <v>901.19759120000015</v>
      </c>
    </row>
    <row r="33" spans="3:75" ht="44.25" customHeight="1" x14ac:dyDescent="0.25">
      <c r="C33" s="342" t="s">
        <v>236</v>
      </c>
      <c r="D33" s="343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4"/>
      <c r="BE33" s="344"/>
      <c r="BF33" s="344"/>
      <c r="BG33" s="344"/>
      <c r="BH33" s="344"/>
      <c r="BI33" s="344"/>
      <c r="BJ33" s="344"/>
      <c r="BK33" s="344"/>
      <c r="BL33" s="344"/>
      <c r="BM33" s="344"/>
      <c r="BN33" s="344"/>
      <c r="BO33" s="344"/>
      <c r="BP33" s="344"/>
      <c r="BQ33" s="344"/>
      <c r="BR33" s="344"/>
      <c r="BS33" s="344"/>
      <c r="BT33" s="344"/>
      <c r="BU33" s="344"/>
      <c r="BV33" s="344"/>
      <c r="BW33" s="343"/>
    </row>
    <row r="34" spans="3:75" ht="14.25" customHeight="1" x14ac:dyDescent="0.25">
      <c r="C34" s="345"/>
    </row>
    <row r="35" spans="3:75" ht="24.75" customHeight="1" x14ac:dyDescent="0.3">
      <c r="C35" s="147" t="s">
        <v>285</v>
      </c>
      <c r="D35" s="206"/>
      <c r="E35" s="20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346"/>
      <c r="AN35" s="346"/>
      <c r="AO35" s="346"/>
      <c r="AP35" s="346"/>
      <c r="AQ35" s="346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6"/>
      <c r="BC35" s="346"/>
      <c r="BD35" s="346"/>
      <c r="BE35" s="346"/>
      <c r="BF35" s="346"/>
      <c r="BG35" s="346"/>
      <c r="BH35" s="346"/>
      <c r="BI35" s="346"/>
      <c r="BJ35" s="346"/>
      <c r="BK35" s="346"/>
      <c r="BL35" s="346"/>
      <c r="BM35" s="346"/>
      <c r="BN35" s="346"/>
      <c r="BO35" s="346"/>
      <c r="BP35" s="346"/>
      <c r="BQ35" s="346"/>
      <c r="BR35" s="346"/>
      <c r="BS35" s="346"/>
      <c r="BT35" s="346"/>
      <c r="BU35" s="346"/>
      <c r="BV35" s="346"/>
      <c r="BW35" s="346"/>
    </row>
    <row r="36" spans="3:75" ht="11.25" customHeight="1" x14ac:dyDescent="0.25">
      <c r="C36" s="347"/>
    </row>
    <row r="37" spans="3:75" ht="28.5" customHeight="1" thickBot="1" x14ac:dyDescent="0.3">
      <c r="C37" s="348" t="s">
        <v>237</v>
      </c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  <c r="AT37" s="349"/>
      <c r="AU37" s="349"/>
      <c r="AV37" s="349"/>
      <c r="AW37" s="349"/>
      <c r="AX37" s="349"/>
      <c r="AY37" s="349"/>
      <c r="AZ37" s="349"/>
      <c r="BA37" s="349"/>
      <c r="BB37" s="349"/>
      <c r="BC37" s="349"/>
      <c r="BD37" s="349"/>
      <c r="BE37" s="349"/>
      <c r="BF37" s="349"/>
      <c r="BG37" s="349"/>
      <c r="BH37" s="349"/>
      <c r="BI37" s="349"/>
      <c r="BJ37" s="349"/>
      <c r="BK37" s="349"/>
      <c r="BL37" s="349"/>
      <c r="BM37" s="349"/>
      <c r="BN37" s="349"/>
      <c r="BO37" s="349"/>
      <c r="BP37" s="349"/>
      <c r="BQ37" s="349"/>
      <c r="BR37" s="349"/>
      <c r="BS37" s="349"/>
      <c r="BT37" s="349"/>
      <c r="BU37" s="349"/>
      <c r="BV37" s="349"/>
      <c r="BW37" s="349"/>
    </row>
    <row r="38" spans="3:75" ht="39" customHeight="1" x14ac:dyDescent="0.25"/>
  </sheetData>
  <mergeCells count="46">
    <mergeCell ref="C1:BM1"/>
    <mergeCell ref="BN1:BW1"/>
    <mergeCell ref="C2:BW2"/>
    <mergeCell ref="C3:BW3"/>
    <mergeCell ref="D4:BC4"/>
    <mergeCell ref="BD4:BV4"/>
    <mergeCell ref="BW4:BW6"/>
    <mergeCell ref="C4:C7"/>
    <mergeCell ref="AH5:AK5"/>
    <mergeCell ref="AL5:AM5"/>
    <mergeCell ref="AN5:AP5"/>
    <mergeCell ref="AS5:BA5"/>
    <mergeCell ref="BB5:BC5"/>
    <mergeCell ref="BD5:BF5"/>
    <mergeCell ref="BG5:BS5"/>
    <mergeCell ref="BT5:BV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X5:X6"/>
    <mergeCell ref="Y5:Y6"/>
    <mergeCell ref="Z5:Z6"/>
    <mergeCell ref="U5:U6"/>
    <mergeCell ref="V5:V6"/>
    <mergeCell ref="W5:W6"/>
    <mergeCell ref="AF5:AF6"/>
    <mergeCell ref="AG5:AG6"/>
    <mergeCell ref="AA5:AA6"/>
    <mergeCell ref="AB5:AB6"/>
    <mergeCell ref="AC5:AC6"/>
    <mergeCell ref="AD5:AD6"/>
    <mergeCell ref="AE5:AE6"/>
  </mergeCells>
  <pageMargins left="0.315278" right="0.315278" top="0.74791700000000005" bottom="0.74791700000000005" header="0.315278" footer="0.315278"/>
  <pageSetup paperSize="8" scale="76" fitToWidth="0" fitToHeight="0" orientation="landscape"/>
  <ignoredErrors>
    <ignoredError sqref="W32:X32 U32:V32" formulaRange="1"/>
  </ignoredErrors>
  <extLst>
    <ext uri="smNativeData">
      <pm:sheetPrefs xmlns:pm="smNativeData" day="162447834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Нагрузка_ПС</vt:lpstr>
      <vt:lpstr>АЧР+гр вр </vt:lpstr>
      <vt:lpstr>Ведомость учета</vt:lpstr>
      <vt:lpstr>сводная табл1</vt:lpstr>
      <vt:lpstr>табл2 субаб и сторонние</vt:lpstr>
      <vt:lpstr>'сводная табл1'!Область_печати</vt:lpstr>
      <vt:lpstr>'табл2 субаб и сторонние'!Область_печати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0</cp:revision>
  <cp:lastPrinted>2009-11-30T13:20:47Z</cp:lastPrinted>
  <dcterms:created xsi:type="dcterms:W3CDTF">2006-09-28T05:33:49Z</dcterms:created>
  <dcterms:modified xsi:type="dcterms:W3CDTF">2022-07-04T08:46:17Z</dcterms:modified>
</cp:coreProperties>
</file>