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4400" tabRatio="858" activeTab="1"/>
  </bookViews>
  <sheets>
    <sheet name="Форма 1.9" sheetId="1" r:id="rId1"/>
    <sheet name="Форма 8.1" sheetId="2" r:id="rId2"/>
    <sheet name="Форма 8.3" sheetId="3" r:id="rId3"/>
    <sheet name="ф.1.5 Предлож_ТСО" sheetId="4" r:id="rId4"/>
    <sheet name="ф.2.4 Предлож_ТСО" sheetId="5" state="hidden" r:id="rId5"/>
    <sheet name="ПоказТехприсоед (Птпр)" sheetId="6" r:id="rId6"/>
    <sheet name="Форма 4.1" sheetId="7" r:id="rId7"/>
    <sheet name="Форма 4.2" sheetId="8" r:id="rId8"/>
  </sheets>
  <definedNames>
    <definedName name="_xlnm.Print_Area" localSheetId="5">'ПоказТехприсоед (Птпр)'!$A$1:$C$35</definedName>
    <definedName name="_xlnm.Print_Area" localSheetId="6">'Форма 4.1'!$A$1:$E$33</definedName>
    <definedName name="_xlnm.Print_Area" localSheetId="7">'Форма 4.2'!$A$1:$D$18</definedName>
    <definedName name="_xlnm.Print_Area" localSheetId="2">'Форма 8.3'!$A$1:$E$26</definedName>
  </definedNames>
  <calcPr fullCalcOnLoad="1"/>
</workbook>
</file>

<file path=xl/comments4.xml><?xml version="1.0" encoding="utf-8"?>
<comments xmlns="http://schemas.openxmlformats.org/spreadsheetml/2006/main">
  <authors>
    <author>lvpleo</author>
  </authors>
  <commentList>
    <comment ref="D8" authorId="0">
      <text>
        <r>
          <rPr>
            <b/>
            <sz val="9"/>
            <rFont val="Tahoma"/>
            <family val="2"/>
          </rPr>
          <t>lvpleo:</t>
        </r>
        <r>
          <rPr>
            <sz val="9"/>
            <rFont val="Tahoma"/>
            <family val="2"/>
          </rPr>
          <t xml:space="preserve">
Укажите плановые значения</t>
        </r>
      </text>
    </comment>
  </commentList>
</comments>
</file>

<file path=xl/comments7.xml><?xml version="1.0" encoding="utf-8"?>
<comments xmlns="http://schemas.openxmlformats.org/spreadsheetml/2006/main">
  <authors>
    <author>rst19usr</author>
  </authors>
  <commentList>
    <comment ref="B18" authorId="0">
      <text>
        <r>
          <rPr>
            <b/>
            <sz val="8"/>
            <rFont val="Tahoma"/>
            <family val="0"/>
          </rPr>
          <t>rst19usr:</t>
        </r>
        <r>
          <rPr>
            <sz val="8"/>
            <rFont val="Tahoma"/>
            <family val="0"/>
          </rPr>
          <t xml:space="preserve">
для Пп</t>
        </r>
      </text>
    </comment>
    <comment ref="B19" authorId="0">
      <text>
        <r>
          <rPr>
            <b/>
            <sz val="8"/>
            <rFont val="Tahoma"/>
            <family val="0"/>
          </rPr>
          <t>rst19usr:</t>
        </r>
        <r>
          <rPr>
            <sz val="8"/>
            <rFont val="Tahoma"/>
            <family val="0"/>
          </rPr>
          <t xml:space="preserve">
для Пsaidi</t>
        </r>
      </text>
    </comment>
    <comment ref="B20" authorId="0">
      <text>
        <r>
          <rPr>
            <b/>
            <sz val="8"/>
            <rFont val="Tahoma"/>
            <family val="0"/>
          </rPr>
          <t>rst19usr:</t>
        </r>
        <r>
          <rPr>
            <sz val="8"/>
            <rFont val="Tahoma"/>
            <family val="0"/>
          </rPr>
          <t xml:space="preserve">
для Пsaifi</t>
        </r>
      </text>
    </comment>
    <comment ref="B22" authorId="0">
      <text>
        <r>
          <rPr>
            <b/>
            <sz val="8"/>
            <rFont val="Tahoma"/>
            <family val="0"/>
          </rPr>
          <t>rst19usr:</t>
        </r>
        <r>
          <rPr>
            <sz val="8"/>
            <rFont val="Tahoma"/>
            <family val="0"/>
          </rPr>
          <t xml:space="preserve">
для Птпр</t>
        </r>
      </text>
    </comment>
    <comment ref="B23" authorId="0">
      <text>
        <r>
          <rPr>
            <b/>
            <sz val="8"/>
            <rFont val="Tahoma"/>
            <family val="0"/>
          </rPr>
          <t>rst19usr:</t>
        </r>
        <r>
          <rPr>
            <sz val="8"/>
            <rFont val="Tahoma"/>
            <family val="0"/>
          </rPr>
          <t xml:space="preserve">
для Птсо</t>
        </r>
      </text>
    </comment>
    <comment ref="D24" authorId="0">
      <text>
        <r>
          <rPr>
            <b/>
            <sz val="8"/>
            <rFont val="Tahoma"/>
            <family val="2"/>
          </rPr>
          <t>rst19usr:</t>
        </r>
        <r>
          <rPr>
            <sz val="8"/>
            <rFont val="Tahoma"/>
            <family val="2"/>
          </rPr>
          <t xml:space="preserve">
Пишется значение "нуль" или "минус 1"</t>
        </r>
      </text>
    </comment>
  </commentList>
</comments>
</file>

<file path=xl/sharedStrings.xml><?xml version="1.0" encoding="utf-8"?>
<sst xmlns="http://schemas.openxmlformats.org/spreadsheetml/2006/main" count="1397" uniqueCount="566">
  <si>
    <t>Значение</t>
  </si>
  <si>
    <t>(должность)</t>
  </si>
  <si>
    <t>(Ф.И.О.)</t>
  </si>
  <si>
    <t>(подпись)</t>
  </si>
  <si>
    <t xml:space="preserve"> ---</t>
  </si>
  <si>
    <t>(наименование территориальной сетевой организации)</t>
  </si>
  <si>
    <t>№
п/п</t>
  </si>
  <si>
    <t>Наименование</t>
  </si>
  <si>
    <t>Пзаяв_тпр</t>
  </si>
  <si>
    <t>Значение, шт.</t>
  </si>
  <si>
    <t>Пнс_тпр</t>
  </si>
  <si>
    <t>Показатель уровня качества осуществляемого технологического присоединения к сети,  Птпр</t>
  </si>
  <si>
    <t>Птпр</t>
  </si>
  <si>
    <t>Наименование
показателя</t>
  </si>
  <si>
    <t>Мероприятия, направленные на улучшение показателя**</t>
  </si>
  <si>
    <t>Описание
(обоснование)</t>
  </si>
  <si>
    <t>Значение показателя на:</t>
  </si>
  <si>
    <t>2012г</t>
  </si>
  <si>
    <t>2013г</t>
  </si>
  <si>
    <t>2014г</t>
  </si>
  <si>
    <t>2015г</t>
  </si>
  <si>
    <t>2016г</t>
  </si>
  <si>
    <t>__________________________</t>
  </si>
  <si>
    <t>Наименование показателя</t>
  </si>
  <si>
    <t>Предлагаемые плановые значения параметров (критериев), характеризующих индикаторы качества **</t>
  </si>
  <si>
    <t>* 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периода регулирования.
** Нумерация пунктов показателей параметров, характеризующих индикаторы качества, приведена в соответствии с формами 2.1 - 2.3 Приложения.</t>
  </si>
  <si>
    <t>_______________________________________</t>
  </si>
  <si>
    <t>________________________</t>
  </si>
  <si>
    <t>___________________________</t>
  </si>
  <si>
    <t>Форма 2.4 -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 *</t>
  </si>
  <si>
    <t>_____________________________________________________________________________________</t>
  </si>
  <si>
    <t>Предлагаемое плановое значение показателя уровня качества обслуживания потребителей услуг территориальной сетевой 
организацией</t>
  </si>
  <si>
    <t>р=</t>
  </si>
  <si>
    <t xml:space="preserve">  Ин</t>
  </si>
  <si>
    <t xml:space="preserve">  1.1.</t>
  </si>
  <si>
    <t xml:space="preserve">  1.2. а)</t>
  </si>
  <si>
    <t xml:space="preserve">  1.2. б)</t>
  </si>
  <si>
    <t xml:space="preserve">  1.2. в)</t>
  </si>
  <si>
    <t xml:space="preserve">  1.2. г)</t>
  </si>
  <si>
    <t xml:space="preserve">  2.1.</t>
  </si>
  <si>
    <t xml:space="preserve">  2.2.</t>
  </si>
  <si>
    <t xml:space="preserve">  2.3.</t>
  </si>
  <si>
    <t xml:space="preserve">  3.</t>
  </si>
  <si>
    <t xml:space="preserve">  4.</t>
  </si>
  <si>
    <t xml:space="preserve">  5.1.</t>
  </si>
  <si>
    <t xml:space="preserve">  6.1.</t>
  </si>
  <si>
    <t xml:space="preserve">  6.2.</t>
  </si>
  <si>
    <t xml:space="preserve">  Ис</t>
  </si>
  <si>
    <t xml:space="preserve">  1.3.</t>
  </si>
  <si>
    <t xml:space="preserve">  3.1.</t>
  </si>
  <si>
    <t xml:space="preserve">  3.2.</t>
  </si>
  <si>
    <t xml:space="preserve">  4.1.</t>
  </si>
  <si>
    <t xml:space="preserve">  Рс</t>
  </si>
  <si>
    <t xml:space="preserve">  1.</t>
  </si>
  <si>
    <t xml:space="preserve">  1.2.</t>
  </si>
  <si>
    <t xml:space="preserve">  2.4.</t>
  </si>
  <si>
    <t xml:space="preserve">  2.5.</t>
  </si>
  <si>
    <t xml:space="preserve">  2.6.</t>
  </si>
  <si>
    <t xml:space="preserve">  3.2. а)</t>
  </si>
  <si>
    <t xml:space="preserve">  3.2. б)</t>
  </si>
  <si>
    <t xml:space="preserve">  3.2. в)</t>
  </si>
  <si>
    <t xml:space="preserve">  5.2.</t>
  </si>
  <si>
    <r>
      <t>max (1, Nзаяв_тпр - 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заяв_тпр)</t>
    </r>
  </si>
  <si>
    <r>
      <t>max (1, Nсд_тпр - 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сд_тпр)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</si>
  <si>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(Nзаяв_тпр)</t>
    </r>
  </si>
  <si>
    <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2"/>
      </rPr>
      <t xml:space="preserve"> (N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заяв_тпр)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</si>
  <si>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(Nсд_тпр)</t>
    </r>
  </si>
  <si>
    <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2"/>
      </rPr>
      <t xml:space="preserve"> (N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сд_тпр)</t>
    </r>
  </si>
  <si>
    <t>** Информация предоставляется справочно</t>
  </si>
  <si>
    <t>*** В редакции приказа Минэнерго России от 29.11.2016  № 1256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</si>
  <si>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</si>
  <si>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</si>
  <si>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</si>
  <si>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</si>
  <si>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</si>
  <si>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</si>
  <si>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</si>
  <si>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</si>
  <si>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</si>
  <si>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</si>
  <si>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</si>
  <si>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</si>
  <si>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</si>
  <si>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</si>
  <si>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</si>
  <si>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</si>
  <si>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</si>
  <si>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</si>
  <si>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</si>
  <si>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</si>
  <si>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</si>
  <si>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</si>
  <si>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</si>
  <si>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</si>
  <si>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</si>
  <si>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</si>
  <si>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х</t>
  </si>
  <si>
    <t>- по ограничениям, связанным с проведением ремонтных работ</t>
  </si>
  <si>
    <t>П</t>
  </si>
  <si>
    <t>- по аварийным ограничениям</t>
  </si>
  <si>
    <t>А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</si>
  <si>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</si>
  <si>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</si>
  <si>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</si>
  <si>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</si>
  <si>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1</t>
  </si>
  <si>
    <t>Должность</t>
  </si>
  <si>
    <t>Ф.И.О.</t>
  </si>
  <si>
    <t>Подпись</t>
  </si>
  <si>
    <t>Наименование составляющей показателя</t>
  </si>
  <si>
    <t>1.1</t>
  </si>
  <si>
    <t>ВН (110 кВ и выше), шт.</t>
  </si>
  <si>
    <t>СН-1 (35 кВ), шт.</t>
  </si>
  <si>
    <t>НН (до 1 кВ), шт.</t>
  </si>
  <si>
    <t>2</t>
  </si>
  <si>
    <t>3</t>
  </si>
  <si>
    <t>4</t>
  </si>
  <si>
    <t>5</t>
  </si>
  <si>
    <t xml:space="preserve">                                   (должность)                                                                            (Ф.И.О.)                                                              (подпись)                                                     </t>
  </si>
  <si>
    <t>7 или 12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</si>
  <si>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</si>
  <si>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</si>
  <si>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</si>
  <si>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</si>
  <si>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</si>
  <si>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</si>
  <si>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(п. 1.1/п. 1)</t>
  </si>
  <si>
    <t>Максимальной за год число точек 
поставки, шт.</t>
  </si>
  <si>
    <t>(значение из 
формы п. 1 
формы 1.3 
приложения 1 
к методическим указаниям)</t>
  </si>
  <si>
    <t>Число разъединителей и выключателей, шт.</t>
  </si>
  <si>
    <t>Средняя летняя температура, °C</t>
  </si>
  <si>
    <t>6</t>
  </si>
  <si>
    <t>Номер группы (m) территориальной 
сетевой организации по показателю
Пsaidi</t>
  </si>
  <si>
    <t>(форма 9.1)</t>
  </si>
  <si>
    <t>-</t>
  </si>
  <si>
    <t>7</t>
  </si>
  <si>
    <t>Номер группы (m) территориальной 
сетевой организации по показателю
Пsaifi</t>
  </si>
  <si>
    <t>(форма 9.2)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</si>
  <si>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</si>
  <si>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</si>
  <si>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</si>
  <si>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</si>
  <si>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</si>
  <si>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Метод определения
(значение)</t>
  </si>
  <si>
    <t xml:space="preserve"> 1.1</t>
  </si>
  <si>
    <t xml:space="preserve"> 1.2</t>
  </si>
  <si>
    <t xml:space="preserve"> 1.3</t>
  </si>
  <si>
    <t xml:space="preserve"> 1.4</t>
  </si>
  <si>
    <t>СН-2 (6-20 кВ), шт.</t>
  </si>
  <si>
    <t xml:space="preserve">Средняя частота прекращений передачи электрической энергии на точку поставки (Пsaifi) </t>
  </si>
  <si>
    <t>Средняя продолжительность прекращения передачи электрической энергии на точку поставки (Пsaidi), час</t>
  </si>
  <si>
    <t xml:space="preserve">                        (должность)                                                       (Ф.И.О.)                                             (подпись)                                                     </t>
  </si>
  <si>
    <t>К =</t>
  </si>
  <si>
    <t>№</t>
  </si>
  <si>
    <t>Показатель средней продолжительности прекращений передачи электрической энергии (Пп)</t>
  </si>
  <si>
    <t>(1)</t>
  </si>
  <si>
    <t>Показатель уровня качества обслуживания потребителей услуг территориальными сетевыми организациями, Птсо</t>
  </si>
  <si>
    <r>
      <t>Плановое значение показателя Пп, Пп</t>
    </r>
    <r>
      <rPr>
        <vertAlign val="superscript"/>
        <sz val="8"/>
        <rFont val="Arial"/>
        <family val="2"/>
      </rPr>
      <t>пл</t>
    </r>
  </si>
  <si>
    <t>(4)</t>
  </si>
  <si>
    <r>
      <t>Плановое значение показателя Птпр, Птпр</t>
    </r>
    <r>
      <rPr>
        <vertAlign val="superscript"/>
        <sz val="8"/>
        <rFont val="Arial"/>
        <family val="2"/>
      </rPr>
      <t>пл</t>
    </r>
  </si>
  <si>
    <r>
      <t>Плановое значение показателя Птсо, Птсо</t>
    </r>
    <r>
      <rPr>
        <vertAlign val="superscript"/>
        <sz val="8"/>
        <rFont val="Arial"/>
        <family val="2"/>
      </rPr>
      <t>пл</t>
    </r>
  </si>
  <si>
    <t>Оценка достижения показателя уровня надежности оказываемых услуг, Кнад</t>
  </si>
  <si>
    <t>Оценка достижения показателя уровня качества оказываемых услуг, Ккач (организации по управлению единой национальной (общероссийской) электрической сетью)</t>
  </si>
  <si>
    <t>№ формулы (пункта)
методических указаний</t>
  </si>
  <si>
    <t>Объем недоотпущенной электрической энергии (Пens)</t>
  </si>
  <si>
    <t>Показатель средней частоты прекращений передачи электрической энергии на точку поставки (Пsaifi)</t>
  </si>
  <si>
    <t>Показатель уровня качества осуществляемого технологического присоединения (Птпр)</t>
  </si>
  <si>
    <t>(2)</t>
  </si>
  <si>
    <t>(3)</t>
  </si>
  <si>
    <t>(11)</t>
  </si>
  <si>
    <r>
      <t>Плановое значение показателя  Пens, П</t>
    </r>
    <r>
      <rPr>
        <vertAlign val="superscript"/>
        <sz val="8"/>
        <rFont val="Arial"/>
        <family val="2"/>
      </rPr>
      <t>пл</t>
    </r>
    <r>
      <rPr>
        <sz val="8"/>
        <rFont val="Arial"/>
        <family val="2"/>
      </rPr>
      <t>ens</t>
    </r>
  </si>
  <si>
    <r>
      <t>Плановое значение показателя  Пsaidi, П</t>
    </r>
    <r>
      <rPr>
        <vertAlign val="superscript"/>
        <sz val="8"/>
        <rFont val="Arial"/>
        <family val="2"/>
      </rPr>
      <t>пл</t>
    </r>
    <r>
      <rPr>
        <sz val="8"/>
        <rFont val="Arial"/>
        <family val="2"/>
      </rPr>
      <t>saidi</t>
    </r>
  </si>
  <si>
    <r>
      <t>Плановое значение показателя  Пsaifi, П</t>
    </r>
    <r>
      <rPr>
        <vertAlign val="superscript"/>
        <sz val="8"/>
        <rFont val="Arial"/>
        <family val="2"/>
      </rPr>
      <t>пл</t>
    </r>
    <r>
      <rPr>
        <sz val="8"/>
        <rFont val="Arial"/>
        <family val="2"/>
      </rPr>
      <t>saifi</t>
    </r>
  </si>
  <si>
    <t>Оценка достижения показателя уровня надежности оказываемых услуг, Кнад1</t>
  </si>
  <si>
    <t>Оценка достижения показателя уровня надежности оказываемых услуг, Кнад2</t>
  </si>
  <si>
    <t xml:space="preserve">                   (должность)                                                               (Ф.И.О.)                                                                          (подпись)</t>
  </si>
  <si>
    <t>пп. 4.1</t>
  </si>
  <si>
    <t>пп. 4.2</t>
  </si>
  <si>
    <t>пп. 5</t>
  </si>
  <si>
    <t>п.5</t>
  </si>
  <si>
    <t>Оценка достижения показателя уровня надежности оказываемых услуг (ЕНЭС), Ккач</t>
  </si>
  <si>
    <t>Оценка достижения показателя уровня надежности оказываемых услуг, Ккач1</t>
  </si>
  <si>
    <t>Оценка достижения показателя уровня надежности оказываемых услуг, Ккач2</t>
  </si>
  <si>
    <t>Оценка достижения показателя уровня надежности оказываемых услуг, Ккач3</t>
  </si>
  <si>
    <t>Обобщенный показатель уровня надежности и качества оказываемых услуг, Коб</t>
  </si>
  <si>
    <t>Средняя продолжительность прекращения передачи электрической энергии при проведении ремонтных работ (Пsaidi, рем), час</t>
  </si>
  <si>
    <t xml:space="preserve">Средняя частота прекращений передачи электрической энергии при проведении ремонтных работ (Пsaifi, рем) </t>
  </si>
  <si>
    <t>Проверка Пsaidi_план на равенство нулю</t>
  </si>
  <si>
    <t>Проверка Пsaidi_факт на равенство нулю</t>
  </si>
  <si>
    <t>Проверка Пsaifi_план на равенство нулю</t>
  </si>
  <si>
    <t>Проверка Пsaifi_факт на равенство нулю</t>
  </si>
  <si>
    <t>*  Плановые значения показателей надежности и качества на 2019 год заполняются на основании решения РСТ Нижегородской области</t>
  </si>
  <si>
    <t>Форма 1.9. Данные об экономических и технических характеристиках 
и (или) условиях деятельности территориальных сетевых организаций
(по состоянию на 31.12.2020г)</t>
  </si>
  <si>
    <t>наименование сетевой организации</t>
  </si>
  <si>
    <t>Форма 1.7 - Предложения 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*</t>
  </si>
  <si>
    <t>2020г</t>
  </si>
  <si>
    <t>Показатель средней продолжительности прекращений передачи электрической энергии на точку поставки (Пsaidi), час</t>
  </si>
  <si>
    <t>Форма 3.1 - Отчетные данные для расчета значения показателя качества рассмотрения заявок на технологическое присоединение к сети за 2020г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</si>
  <si>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за 2020г</t>
  </si>
  <si>
    <t>Оценка достижения показателя уровня надежности оказываемых услуг, Кнад (для Пп)</t>
  </si>
  <si>
    <t>Оценка достижения показателя уровня надежности оказываемых услуг, Кнад1 (для Пsaidi)</t>
  </si>
  <si>
    <t>Оценка достижения показателя уровня надежности оказываемых услуг, Кнад2 (для Пsaifi)</t>
  </si>
  <si>
    <t>Оценка достижения показателя уровня качества оказываемых услуг, Ккач1 (для Птпр) технологические присоединения</t>
  </si>
  <si>
    <t>Оценка достижения показателя уровня качества оказываемых услуг, Ккач2</t>
  </si>
  <si>
    <t>Оценка достижения показателя уровня качества оказываемых услуг, Ккач3 (исполнение Единых стандартов качетва обслуживания)</t>
  </si>
  <si>
    <t>Форма 4.1 - Показатели уровня надежности и уровня качества оказываемых услуг сетевой организации за 2020 год</t>
  </si>
  <si>
    <t>Форма 4.2 - Расчет обобщенного показателя уровня надежности и качества оказываемых услуг за 2020 год</t>
  </si>
  <si>
    <r>
      <t xml:space="preserve">____________________________________________________________________________________________
                                                                    </t>
    </r>
    <r>
      <rPr>
        <sz val="7"/>
        <rFont val="Arial"/>
        <family val="2"/>
      </rPr>
      <t>(наименование сетевой организации)</t>
    </r>
  </si>
  <si>
    <t>Форма 8.3 -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(с) 2018 года за 2020 год</t>
  </si>
  <si>
    <t>ЗАО "Транссетьком-Волга"</t>
  </si>
  <si>
    <t>Договор на оказание услуг по передаче электрической энергии №388-юр от 02.03.2016 г</t>
  </si>
  <si>
    <t>Закрытое акционерное общество "Транссетьком-Волга"</t>
  </si>
  <si>
    <t xml:space="preserve">Форма 8.1.1 Журнал учета данных первичной информации по всем
прекращениям передачи электрической энергии, произошедшим на объектах сетевой организации за </t>
  </si>
  <si>
    <t>год</t>
  </si>
  <si>
    <t>наименование электросетевой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</si>
  <si>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</si>
  <si>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</si>
  <si>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</si>
  <si>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</si>
  <si>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</si>
  <si>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</si>
  <si>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</si>
  <si>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>Закрытое акционерное общество "Транссетьком-Волга" площадка ДОС</t>
  </si>
  <si>
    <t>КЛ</t>
  </si>
  <si>
    <t xml:space="preserve">                              «01-27»</t>
  </si>
  <si>
    <t>6 (6.3)</t>
  </si>
  <si>
    <t>10,17 2020.01.13</t>
  </si>
  <si>
    <t>14,50 2020.01.13</t>
  </si>
  <si>
    <t>ПС-27</t>
  </si>
  <si>
    <t xml:space="preserve">13.01.2020 10.17 </t>
  </si>
  <si>
    <t>3.4.9.3</t>
  </si>
  <si>
    <t>4.12</t>
  </si>
  <si>
    <t>Закрытое акционерное общество "Транссетьком-Волга"  площадка ДОС</t>
  </si>
  <si>
    <t xml:space="preserve">                              48Т-2</t>
  </si>
  <si>
    <t>09,00 2020.01.24</t>
  </si>
  <si>
    <t>09,50 2020.01.24</t>
  </si>
  <si>
    <t>ПС-48</t>
  </si>
  <si>
    <t xml:space="preserve"> 24.01.2020. 9.00 </t>
  </si>
  <si>
    <t>Закрытое акционерное общество "Транссетьком-Волга" площадка Игумновская ТЭЦ</t>
  </si>
  <si>
    <t xml:space="preserve">                              47Ш</t>
  </si>
  <si>
    <t>11,05 2020.01.28</t>
  </si>
  <si>
    <t>15,05 2020.01.29</t>
  </si>
  <si>
    <t xml:space="preserve"> 28.01.2020 11. 05 </t>
  </si>
  <si>
    <t xml:space="preserve">                              48Ш</t>
  </si>
  <si>
    <t>14,30 2020.01.29</t>
  </si>
  <si>
    <t xml:space="preserve">                              48Т-1</t>
  </si>
  <si>
    <t>11,30 2020.01.29</t>
  </si>
  <si>
    <t>13,30 2020.01.29</t>
  </si>
  <si>
    <t xml:space="preserve"> 29.01.2020. 11.30</t>
  </si>
  <si>
    <t>яч. 46р</t>
  </si>
  <si>
    <t>09,05 2020.02.05</t>
  </si>
  <si>
    <t>10,20 2020.02.07</t>
  </si>
  <si>
    <t>ПС</t>
  </si>
  <si>
    <t xml:space="preserve"> 05.02.2020 09.05 </t>
  </si>
  <si>
    <t>Фидер 41ш</t>
  </si>
  <si>
    <t>14,00 2020.02.06</t>
  </si>
  <si>
    <t>ПС-41</t>
  </si>
  <si>
    <t xml:space="preserve">05.02.2020 09.05 </t>
  </si>
  <si>
    <t xml:space="preserve">  «ЭФФЕКТ»</t>
  </si>
  <si>
    <t>09,40 2020.02.05</t>
  </si>
  <si>
    <t>13,40 2020.02.07</t>
  </si>
  <si>
    <t xml:space="preserve"> 05.02.2020 9.40</t>
  </si>
  <si>
    <t>КВЛ -116</t>
  </si>
  <si>
    <t>110</t>
  </si>
  <si>
    <t>05,23 2020.02.07</t>
  </si>
  <si>
    <t>16,30 2020.02.07</t>
  </si>
  <si>
    <t xml:space="preserve"> 07.02.2020 5.23</t>
  </si>
  <si>
    <t xml:space="preserve">       ОТ-2</t>
  </si>
  <si>
    <t>08,47 2020.02.08</t>
  </si>
  <si>
    <t>15,35 2020.02.11</t>
  </si>
  <si>
    <t xml:space="preserve"> 08.02.2020 8.47</t>
  </si>
  <si>
    <t>05,29 2020.02.14</t>
  </si>
  <si>
    <t>18,24 2020.02.14</t>
  </si>
  <si>
    <t xml:space="preserve"> 14.02.2020 5.29</t>
  </si>
  <si>
    <t>05,31 2020.02.15</t>
  </si>
  <si>
    <t>17,41 2020.02.15</t>
  </si>
  <si>
    <t xml:space="preserve"> 15.02.2020 5.31</t>
  </si>
  <si>
    <t xml:space="preserve">        1Б-3</t>
  </si>
  <si>
    <t>02,00 2020.02.16</t>
  </si>
  <si>
    <t>13,43 2020.02.18</t>
  </si>
  <si>
    <t>ПС-1</t>
  </si>
  <si>
    <t xml:space="preserve"> 16.02.2020 02.00</t>
  </si>
  <si>
    <t xml:space="preserve">                              НИИРТ-2</t>
  </si>
  <si>
    <t>10 (10.5)</t>
  </si>
  <si>
    <t>14,00 2020.02.27</t>
  </si>
  <si>
    <t>14,45 2020.02.28</t>
  </si>
  <si>
    <t>ВЛ</t>
  </si>
  <si>
    <t xml:space="preserve"> 27.01.2020 14.00</t>
  </si>
  <si>
    <t>ФОС-1</t>
  </si>
  <si>
    <t>09,15 2020.03.05</t>
  </si>
  <si>
    <t>09,40 2020.03.05</t>
  </si>
  <si>
    <t>05.03.2020 9.15</t>
  </si>
  <si>
    <t>ФОС-2</t>
  </si>
  <si>
    <t>10,10 2020.03.05</t>
  </si>
  <si>
    <t>05.03.2020 9.40</t>
  </si>
  <si>
    <t>43Ш</t>
  </si>
  <si>
    <t>08,20 2020.03.11</t>
  </si>
  <si>
    <t>14,03 2020.03.14</t>
  </si>
  <si>
    <t>11.03.2020г 08.20</t>
  </si>
  <si>
    <t>39Ш</t>
  </si>
  <si>
    <t>07,40 2020.03.12</t>
  </si>
  <si>
    <t>09,20 2020.03.12</t>
  </si>
  <si>
    <t>12.03.2020г 07.40</t>
  </si>
  <si>
    <t>20-3 Корунд-С</t>
  </si>
  <si>
    <t>13,00 2020.03.12</t>
  </si>
  <si>
    <t>13,50 2020.03.12</t>
  </si>
  <si>
    <t>12.03.2020 13.00</t>
  </si>
  <si>
    <t>ВОХР Корунд-С</t>
  </si>
  <si>
    <t>ВОХР Шлагбаум Корунд-С</t>
  </si>
  <si>
    <t>Гл.контора к.38</t>
  </si>
  <si>
    <t>20-4 Корунд-С</t>
  </si>
  <si>
    <t>К.125 Корунд-С</t>
  </si>
  <si>
    <t>ИП Астафьев</t>
  </si>
  <si>
    <t>44Т-1</t>
  </si>
  <si>
    <t>09,05 2020.03.17</t>
  </si>
  <si>
    <t>09,55 2020.03.17</t>
  </si>
  <si>
    <t>17.03.2020 9.05</t>
  </si>
  <si>
    <t>К. 10-1 ИП Белов</t>
  </si>
  <si>
    <t>12,30 2020.03.24</t>
  </si>
  <si>
    <t>13,30 2020.03.24</t>
  </si>
  <si>
    <t>24.03.2020 12.30</t>
  </si>
  <si>
    <t>ОЖДЦ</t>
  </si>
  <si>
    <t>12,00 2020.03.26</t>
  </si>
  <si>
    <t>13,15 2020.03.26</t>
  </si>
  <si>
    <t>26.03.2020 12.00</t>
  </si>
  <si>
    <t>ЭЛПРОКОМ (яч.9 ПС3)</t>
  </si>
  <si>
    <t>10,30 2020.03.31</t>
  </si>
  <si>
    <t>14,15 2020.03.31</t>
  </si>
  <si>
    <t>31.03.2020 10.30</t>
  </si>
  <si>
    <t xml:space="preserve">  ОЖДЦ</t>
  </si>
  <si>
    <t>09,00 2020.04.08</t>
  </si>
  <si>
    <t>00,10 2020.04.09</t>
  </si>
  <si>
    <t>08.04.2020 9.00</t>
  </si>
  <si>
    <t>3.4.14</t>
  </si>
  <si>
    <t>Элпроком (ЭЛСК НН)</t>
  </si>
  <si>
    <t>09,50 2020.04.14</t>
  </si>
  <si>
    <t>13,30 2020.04.14</t>
  </si>
  <si>
    <t>14.04.2020 9.50</t>
  </si>
  <si>
    <t>14.04.2020</t>
  </si>
  <si>
    <t>ИП     Володин</t>
  </si>
  <si>
    <t>20,15 2020.04.19</t>
  </si>
  <si>
    <t>20,30 2020.04.19</t>
  </si>
  <si>
    <t>19.04.2020 20.15</t>
  </si>
  <si>
    <t>Эффект и К</t>
  </si>
  <si>
    <t>Оргсинтез ОКА</t>
  </si>
  <si>
    <t xml:space="preserve">  К-с 239 0.4к В</t>
  </si>
  <si>
    <t>0.38</t>
  </si>
  <si>
    <t>14,50 2020.04.24</t>
  </si>
  <si>
    <t>14,55 2020.04.24</t>
  </si>
  <si>
    <t>24.04.2020</t>
  </si>
  <si>
    <t>Фидер 18Ц</t>
  </si>
  <si>
    <t>35</t>
  </si>
  <si>
    <t>10,01 2020.05.06</t>
  </si>
  <si>
    <t>10,05 2020.05.06</t>
  </si>
  <si>
    <t>06.05.2020г 10.01</t>
  </si>
  <si>
    <t>21Т-1</t>
  </si>
  <si>
    <t>09,25 2020.05.08</t>
  </si>
  <si>
    <t>10,10 2020.05.08</t>
  </si>
  <si>
    <t>08.05.2020 9.25</t>
  </si>
  <si>
    <t>1СШ 110кВ,ШСВМ СК</t>
  </si>
  <si>
    <t>09,20 2020.05.18</t>
  </si>
  <si>
    <t>09,00 2020.05.29</t>
  </si>
  <si>
    <t>18.05.2020г 09.20</t>
  </si>
  <si>
    <t>ВЛ-115</t>
  </si>
  <si>
    <t>06,15 2020.05.19</t>
  </si>
  <si>
    <t>18,12 2020.05.19</t>
  </si>
  <si>
    <t>19.05.20 6.15</t>
  </si>
  <si>
    <t>Тр-р 1Т</t>
  </si>
  <si>
    <t>11,15 2020.05.19</t>
  </si>
  <si>
    <t>14,55 2020.05.19</t>
  </si>
  <si>
    <t>19.05.20 11.15</t>
  </si>
  <si>
    <t>ВЛ-Игумновская</t>
  </si>
  <si>
    <t>05,40 2020.05.20</t>
  </si>
  <si>
    <t>17,49 2020.05.20</t>
  </si>
  <si>
    <t>20.05.20 5.40</t>
  </si>
  <si>
    <t>Тр-р 4Т</t>
  </si>
  <si>
    <t>11,11 2020.05.21</t>
  </si>
  <si>
    <t>15,16 2020.05.21</t>
  </si>
  <si>
    <t>21.05.20 11.11</t>
  </si>
  <si>
    <t>КВЛ</t>
  </si>
  <si>
    <t>КВЛ-116</t>
  </si>
  <si>
    <t>05,18 2020.05.24</t>
  </si>
  <si>
    <t>14,56 2020.05.24</t>
  </si>
  <si>
    <t>24.05.20 5.18</t>
  </si>
  <si>
    <t>55Т-2</t>
  </si>
  <si>
    <t>15,10 2020.05.31</t>
  </si>
  <si>
    <t>31.05.2020 15.10</t>
  </si>
  <si>
    <t>3.4.8</t>
  </si>
  <si>
    <t>4.21</t>
  </si>
  <si>
    <t>05,49 2020.06.02</t>
  </si>
  <si>
    <t>19,45 2020.06.02</t>
  </si>
  <si>
    <t>02.06.20 5.49</t>
  </si>
  <si>
    <t>10Ш</t>
  </si>
  <si>
    <t>06,00 2020.06.03</t>
  </si>
  <si>
    <t>13,40 2020.06.04</t>
  </si>
  <si>
    <t>03.06.2020г 06.00</t>
  </si>
  <si>
    <t>05,50 2020.06.04</t>
  </si>
  <si>
    <t>18,21 2020.06.06</t>
  </si>
  <si>
    <t>04.06.20 5.50</t>
  </si>
  <si>
    <t>20Т-1</t>
  </si>
  <si>
    <t>09,00 2020.06.04</t>
  </si>
  <si>
    <t>10,00 2020.06.04</t>
  </si>
  <si>
    <t>04.06.2020. 9.00</t>
  </si>
  <si>
    <t>20Т-2</t>
  </si>
  <si>
    <t>09,05 2020.06.04</t>
  </si>
  <si>
    <t>10,05 2020.06.04</t>
  </si>
  <si>
    <t>04.06.2020 9.05</t>
  </si>
  <si>
    <t>21Т-1; 21Т-2</t>
  </si>
  <si>
    <t>10,35 2020.06.04</t>
  </si>
  <si>
    <t>04.06.2020 10.05</t>
  </si>
  <si>
    <t>44Т-1; 54Т-1</t>
  </si>
  <si>
    <t>09,00 2020.06.10</t>
  </si>
  <si>
    <t>10,00 2020.06.10</t>
  </si>
  <si>
    <t>10.06.2020 9.00</t>
  </si>
  <si>
    <t>44Т-2; 54Т-2</t>
  </si>
  <si>
    <t>10,10 2020.06.10</t>
  </si>
  <si>
    <t>11,05 2020.06.10</t>
  </si>
  <si>
    <t>10.06.2020 10.10</t>
  </si>
  <si>
    <t>33Т-1; 34Т-1; 33Т-2; 34Т-2</t>
  </si>
  <si>
    <t>11,10 2020.06.10</t>
  </si>
  <si>
    <t>12,10 2020.06.10</t>
  </si>
  <si>
    <t>10.06.2020 11.10</t>
  </si>
  <si>
    <t>7Ц</t>
  </si>
  <si>
    <t>10,12 2020.06.15</t>
  </si>
  <si>
    <t>15,00 2020.06.18</t>
  </si>
  <si>
    <t>15.06.20 10.12</t>
  </si>
  <si>
    <t>05,45 2020.06.16</t>
  </si>
  <si>
    <t>18,57 2020.06.17</t>
  </si>
  <si>
    <t>16.06.20 05.45</t>
  </si>
  <si>
    <t>1Т</t>
  </si>
  <si>
    <t>11,25 2020.06.16</t>
  </si>
  <si>
    <t>14,50 2020.06.16</t>
  </si>
  <si>
    <t>16.06.20 11.25</t>
  </si>
  <si>
    <t>11,03 2020.06.18</t>
  </si>
  <si>
    <t>23,20 2020.06.19</t>
  </si>
  <si>
    <t>18.06.20. 11.03</t>
  </si>
  <si>
    <t>4Т</t>
  </si>
  <si>
    <t>11,03 2020.06.19</t>
  </si>
  <si>
    <t>15,16 2020.06.19</t>
  </si>
  <si>
    <t>19.06.20 11.03</t>
  </si>
  <si>
    <t>ВЛ-Южная</t>
  </si>
  <si>
    <t>18,05 2020.06.21</t>
  </si>
  <si>
    <t>18,00 2020.06.22</t>
  </si>
  <si>
    <t>21.06.20 18.05</t>
  </si>
  <si>
    <t>05,34 2020.06.22</t>
  </si>
  <si>
    <t>16,30 2020.06.23</t>
  </si>
  <si>
    <t>22.06.20 05.34</t>
  </si>
  <si>
    <t>НИИРТТ-2</t>
  </si>
  <si>
    <t>09,25 2020.07.04</t>
  </si>
  <si>
    <t>12,00 2020.07.04</t>
  </si>
  <si>
    <t>04.07.2020 9.25</t>
  </si>
  <si>
    <t>ВЛ-110</t>
  </si>
  <si>
    <t>23,39 2020.07.08</t>
  </si>
  <si>
    <t>00,16 2020.07.09</t>
  </si>
  <si>
    <t xml:space="preserve">08.07.2020 23.39 </t>
  </si>
  <si>
    <t>3.4.9.1</t>
  </si>
  <si>
    <t>4.11</t>
  </si>
  <si>
    <t>13,50 2020.07.09</t>
  </si>
  <si>
    <t>23,20 2020.07.09</t>
  </si>
  <si>
    <t>09.07.2020 13.50</t>
  </si>
  <si>
    <t>05,25 2020.07.26</t>
  </si>
  <si>
    <t>18,23 2020.07.26</t>
  </si>
  <si>
    <t>26.07.2020 05:25</t>
  </si>
  <si>
    <t>Глихим (Синтез-Ацетон)</t>
  </si>
  <si>
    <t>09,05 2020.08.05</t>
  </si>
  <si>
    <t>10,35 2020.08.05</t>
  </si>
  <si>
    <t>05.08.2020г. 09.05</t>
  </si>
  <si>
    <t>НИИРТТ-1</t>
  </si>
  <si>
    <t>12,00 2020.08.06</t>
  </si>
  <si>
    <t>15,45 2020.08.10</t>
  </si>
  <si>
    <t>06.08.2020г. 12.00</t>
  </si>
  <si>
    <t>Прима-Лекс</t>
  </si>
  <si>
    <t>14,00 2020.08.06</t>
  </si>
  <si>
    <t>16,05 2020.08.06</t>
  </si>
  <si>
    <t>06.08.2020г. 14.00</t>
  </si>
  <si>
    <t>Ф 7Ц</t>
  </si>
  <si>
    <t>09,05 2020.08.19</t>
  </si>
  <si>
    <t>14,16 2020.08.19</t>
  </si>
  <si>
    <t>19.08.2020 09.05</t>
  </si>
  <si>
    <t>08,20 2020.08.21</t>
  </si>
  <si>
    <t>15,15 2020.08.31</t>
  </si>
  <si>
    <t>21.08.2020г. 8.20</t>
  </si>
  <si>
    <t>05,20 2020.08.28</t>
  </si>
  <si>
    <t>10,30 2020.08.30</t>
  </si>
  <si>
    <t>28.08.2020г. 5.20</t>
  </si>
  <si>
    <t>АКРИЛАТ 3</t>
  </si>
  <si>
    <t>09,50 2020.09.10</t>
  </si>
  <si>
    <t>12,10 2020.09.10</t>
  </si>
  <si>
    <t>10.09.20 9.50</t>
  </si>
  <si>
    <t>АКРИЛАТ 4</t>
  </si>
  <si>
    <t>13,30 2020.09.10</t>
  </si>
  <si>
    <t>14,00 2020.09.10</t>
  </si>
  <si>
    <t>10.09.20. 13.30</t>
  </si>
  <si>
    <t>АКРИЛАТ 1</t>
  </si>
  <si>
    <t>09,50 2020.09.14</t>
  </si>
  <si>
    <t>15,25 2020.09.14</t>
  </si>
  <si>
    <t>14.09.20 9.50</t>
  </si>
  <si>
    <t>14ш</t>
  </si>
  <si>
    <t>08,00 2020.09.15</t>
  </si>
  <si>
    <t>12,36 2020.09.15</t>
  </si>
  <si>
    <t>15.09.2020 08.00</t>
  </si>
  <si>
    <t>6ш</t>
  </si>
  <si>
    <t>08,51 2020.09.17</t>
  </si>
  <si>
    <t>13,40 2020.09.17</t>
  </si>
  <si>
    <t>17.09.2020 08.51</t>
  </si>
  <si>
    <t>21ш</t>
  </si>
  <si>
    <t>09,05 2020.09.28</t>
  </si>
  <si>
    <t>16,30 2020.09.28</t>
  </si>
  <si>
    <t>28.09.2020 09.05</t>
  </si>
  <si>
    <t>Яч №46р (компаунд)</t>
  </si>
  <si>
    <t>09,30 2020.09.28</t>
  </si>
  <si>
    <t>14,16 2020.09.28</t>
  </si>
  <si>
    <t>28.09.2020 09.30.</t>
  </si>
  <si>
    <t>ЭЛПРОКОМ</t>
  </si>
  <si>
    <t>09,30 2020.10.07</t>
  </si>
  <si>
    <t>10,25 2020.10.07</t>
  </si>
  <si>
    <t>07.10.2020 9.30</t>
  </si>
  <si>
    <t>Ф 21ш</t>
  </si>
  <si>
    <t>09,03 2020.11.02</t>
  </si>
  <si>
    <t>15,29 2020.11.02</t>
  </si>
  <si>
    <t>02.11.2020 9.03</t>
  </si>
  <si>
    <t>Яч №46 КРУ</t>
  </si>
  <si>
    <t>09,07 2020.11.02</t>
  </si>
  <si>
    <t>15,33 2020.11.02</t>
  </si>
  <si>
    <t>02.11.2020 9.07</t>
  </si>
  <si>
    <t>11,40 2020.11.22</t>
  </si>
  <si>
    <t>13,09 2020.11.22</t>
  </si>
  <si>
    <t>22.11.2020 11.40</t>
  </si>
  <si>
    <t>Ф 7ц</t>
  </si>
  <si>
    <t>09,35 2020.11.26</t>
  </si>
  <si>
    <t>11,11 2020.11.26</t>
  </si>
  <si>
    <t>26.11.2020. 9.35</t>
  </si>
  <si>
    <t>2Б-ТП2</t>
  </si>
  <si>
    <t>13,50 2020.12.02</t>
  </si>
  <si>
    <t>14,40 2020.12.02</t>
  </si>
  <si>
    <t>02.12.20 13.50</t>
  </si>
  <si>
    <t>ВЛ «Игумновская»</t>
  </si>
  <si>
    <t>08,48 2020.12.23</t>
  </si>
  <si>
    <t>15,26 2020.12.23</t>
  </si>
  <si>
    <t>23.12.2020 08.48</t>
  </si>
  <si>
    <t>ИП Володин</t>
  </si>
  <si>
    <t>08,55 2020.12.26</t>
  </si>
  <si>
    <t>09,05 2020.12.26</t>
  </si>
  <si>
    <t>26.12.2020 8.55</t>
  </si>
  <si>
    <t>09,25 2020.12.26</t>
  </si>
  <si>
    <t>09,54 2020.12.26</t>
  </si>
  <si>
    <t>26.12.2020 9.25</t>
  </si>
  <si>
    <t>08,30 2020.12.28</t>
  </si>
  <si>
    <t>11,29 2020.12.28</t>
  </si>
  <si>
    <t>28.12.2020 08.30</t>
  </si>
  <si>
    <t>ДИРЕКТОР</t>
  </si>
  <si>
    <t>Холзаков Д.С.</t>
  </si>
  <si>
    <t xml:space="preserve">Степанов О.В. </t>
  </si>
  <si>
    <t>подпись</t>
  </si>
  <si>
    <t>__1_Если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</si>
  <si>
    <t>_________________________________________ЗАО "Транссетьком-Волга"___________________________________________________</t>
  </si>
  <si>
    <t>_____Директор____________</t>
  </si>
  <si>
    <t>_____Холзаков Д.С.________</t>
  </si>
  <si>
    <t>____________________ЗАО "Транссетьком-Волга"_____________________________</t>
  </si>
  <si>
    <t>_____________ЗАО "Транссетьком-Волга"_______________________________</t>
  </si>
  <si>
    <t xml:space="preserve">           ____Директор________                               ______Холзаков Д.С.______                         ____________________________</t>
  </si>
  <si>
    <t xml:space="preserve">        ______Директор__________                   _________Холзаков Д.С.__________                   ____________________________</t>
  </si>
  <si>
    <t xml:space="preserve">   ________________Директор_______________                            _______Холзаков Д.С._______                  _____________________</t>
  </si>
  <si>
    <t>____________Директор _____________           ______Холзаков Д.С.___________               ____________________</t>
  </si>
  <si>
    <t xml:space="preserve">Договора аренды имущества : 
№ 35/12-А от 29.11.2012;
№434-68 от 15.09.2014;
б/н  от 28 мая 2015; 
б/н  от 28 октября 2015 ; 
2/А-4/20 от 01.01.2020 ;
2/А-5/20 от 01.01.2020 ;
На имущество, находящееся в собственности - акты о приеме-передаче объекта ОС  по форме ОС-1:
№ТС-5 от 21.09.2017; № ТС-10 от 21.09.2017;
№3 от 01.10.2019 ;№ 2  от 24.01.2020
</t>
  </si>
  <si>
    <t xml:space="preserve">Договора аренды имущества : № 35/12-А от 29.11.2012;
№434-68 от 15.09.2014;
б/н  от 28 мая 2015; 
б/н  от 28 октября 2015 ; 
2/А-4/20 от 01.01.2020 ;
На имущество, находящееся в собственности - акты о приеме-передаче объекта ОС  по форме ОС-1 :
№ТС-6 от 21.09.2017; №ТС-7 от 21.09.2017; 
№ТС-8 от 21.09.2017; №ТС-9 от 21.09.2017; 
№ТС-2 от 25.01.2019;№ТС-3 от 15.02.2019;
№ТС-4 от 25.02.2019;№2 от 31.07.2019;  №1 от 24.01.2020; №2 от 24.01.2020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</si>
</sst>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#,##0.000"/>
    <numFmt numFmtId="190" formatCode="#,##0.0000"/>
    <numFmt numFmtId="191" formatCode="#,##0.0"/>
    <numFmt numFmtId="192" formatCode="#,##0.00000"/>
  </numFmts>
  <fonts count="71"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vertAlign val="superscript"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2"/>
      <color indexed="8"/>
      <name val="Times New Roman"/>
      <family val="1"/>
    </font>
    <font>
      <b/>
      <sz val="12"/>
      <color indexed="8"/>
      <name val="Arial Narrow"/>
      <family val="2"/>
    </font>
    <font>
      <b/>
      <sz val="11"/>
      <color indexed="8"/>
      <name val="Times New Roman"/>
      <family val="1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sz val="8"/>
      <color indexed="3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  <font>
      <b/>
      <sz val="12"/>
      <color rgb="FF000000"/>
      <name val="Times New Roman"/>
      <family val="1"/>
    </font>
    <font>
      <sz val="14"/>
      <color rgb="FF000000"/>
      <name val="Calibri"/>
      <family val="2"/>
    </font>
    <font>
      <sz val="11"/>
      <color rgb="FF000000"/>
      <name val="Arial Narrow"/>
      <family val="2"/>
    </font>
    <font>
      <b/>
      <sz val="8"/>
      <color rgb="FF000000"/>
      <name val="Arial Narrow"/>
      <family val="2"/>
    </font>
    <font>
      <sz val="12"/>
      <color rgb="FF000000"/>
      <name val="Times New Roman"/>
      <family val="1"/>
    </font>
    <font>
      <b/>
      <sz val="12"/>
      <color rgb="FF000000"/>
      <name val="Arial Narrow"/>
      <family val="2"/>
    </font>
    <font>
      <sz val="8"/>
      <color rgb="FF7030A0"/>
      <name val="Arial"/>
      <family val="2"/>
    </font>
    <font>
      <sz val="11"/>
      <color rgb="FFFF0000"/>
      <name val="Arial Narrow"/>
      <family val="2"/>
    </font>
    <font>
      <i/>
      <sz val="11"/>
      <color rgb="FF000000"/>
      <name val="Calibri"/>
      <family val="2"/>
    </font>
    <font>
      <b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EFFD5"/>
        <bgColor indexed="64"/>
      </patternFill>
    </fill>
    <fill>
      <patternFill patternType="solid">
        <fgColor rgb="FFFCFFD1"/>
        <bgColor indexed="64"/>
      </patternFill>
    </fill>
    <fill>
      <patternFill patternType="solid">
        <fgColor rgb="FFF4FFF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6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33" borderId="10" xfId="0" applyFill="1" applyBorder="1" applyAlignment="1" applyProtection="1">
      <alignment horizontal="center" vertical="center" wrapText="1"/>
      <protection/>
    </xf>
    <xf numFmtId="2" fontId="0" fillId="33" borderId="10" xfId="0" applyNumberForma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horizontal="right" vertical="center" wrapText="1"/>
      <protection/>
    </xf>
    <xf numFmtId="1" fontId="0" fillId="33" borderId="10" xfId="0" applyNumberFormat="1" applyFill="1" applyBorder="1" applyAlignment="1" applyProtection="1">
      <alignment horizontal="right" vertical="center" wrapText="1"/>
      <protection/>
    </xf>
    <xf numFmtId="187" fontId="0" fillId="33" borderId="10" xfId="0" applyNumberForma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19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right" vertical="center" wrapText="1"/>
      <protection/>
    </xf>
    <xf numFmtId="188" fontId="1" fillId="34" borderId="10" xfId="0" applyNumberFormat="1" applyFont="1" applyFill="1" applyBorder="1" applyAlignment="1" applyProtection="1">
      <alignment horizontal="center" vertical="center" wrapText="1"/>
      <protection/>
    </xf>
    <xf numFmtId="188" fontId="2" fillId="34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top" wrapText="1"/>
      <protection/>
    </xf>
    <xf numFmtId="19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center"/>
    </xf>
    <xf numFmtId="0" fontId="2" fillId="35" borderId="0" xfId="0" applyFont="1" applyFill="1" applyAlignment="1" applyProtection="1">
      <alignment horizontal="center" vertical="top" wrapText="1"/>
      <protection/>
    </xf>
    <xf numFmtId="0" fontId="0" fillId="35" borderId="0" xfId="0" applyFill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188" fontId="1" fillId="34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left" vertical="top"/>
    </xf>
    <xf numFmtId="0" fontId="2" fillId="35" borderId="0" xfId="0" applyFont="1" applyFill="1" applyAlignment="1" applyProtection="1">
      <alignment horizontal="center" vertical="top" wrapText="1"/>
      <protection/>
    </xf>
    <xf numFmtId="0" fontId="0" fillId="35" borderId="0" xfId="0" applyFill="1" applyAlignment="1" applyProtection="1">
      <alignment horizontal="left" vertical="center" wrapText="1"/>
      <protection/>
    </xf>
    <xf numFmtId="49" fontId="12" fillId="0" borderId="0" xfId="0" applyNumberFormat="1" applyFont="1" applyBorder="1" applyAlignment="1">
      <alignment horizontal="left"/>
    </xf>
    <xf numFmtId="16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2" fontId="2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188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righ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92" fontId="0" fillId="0" borderId="10" xfId="0" applyNumberFormat="1" applyFill="1" applyBorder="1" applyAlignment="1" applyProtection="1">
      <alignment horizontal="center" vertical="center" wrapText="1"/>
      <protection locked="0"/>
    </xf>
    <xf numFmtId="192" fontId="0" fillId="0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6" fillId="0" borderId="12" xfId="0" applyFont="1" applyBorder="1" applyAlignment="1">
      <alignment horizontal="left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vertical="top"/>
      <protection locked="0"/>
    </xf>
    <xf numFmtId="0" fontId="62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63" fillId="0" borderId="0" xfId="0" applyFont="1" applyAlignment="1">
      <alignment/>
    </xf>
    <xf numFmtId="0" fontId="0" fillId="0" borderId="13" xfId="0" applyBorder="1" applyAlignment="1">
      <alignment horizontal="center" vertical="center" textRotation="90" wrapText="1"/>
    </xf>
    <xf numFmtId="0" fontId="64" fillId="0" borderId="14" xfId="0" applyFont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0" fontId="61" fillId="37" borderId="10" xfId="0" applyFont="1" applyFill="1" applyBorder="1" applyAlignment="1">
      <alignment horizontal="center" vertical="center" wrapText="1"/>
    </xf>
    <xf numFmtId="0" fontId="65" fillId="37" borderId="10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wrapText="1"/>
    </xf>
    <xf numFmtId="0" fontId="61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5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3" fontId="6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Border="1" applyAlignment="1">
      <alignment horizontal="left" vertical="top" wrapText="1"/>
    </xf>
    <xf numFmtId="0" fontId="12" fillId="0" borderId="18" xfId="0" applyNumberFormat="1" applyFont="1" applyBorder="1" applyAlignment="1">
      <alignment horizontal="left" vertical="top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top"/>
    </xf>
    <xf numFmtId="49" fontId="12" fillId="0" borderId="20" xfId="0" applyNumberFormat="1" applyFont="1" applyBorder="1" applyAlignment="1">
      <alignment horizontal="center" vertical="top"/>
    </xf>
    <xf numFmtId="49" fontId="12" fillId="0" borderId="21" xfId="0" applyNumberFormat="1" applyFont="1" applyBorder="1" applyAlignment="1">
      <alignment horizontal="center" vertical="top"/>
    </xf>
    <xf numFmtId="49" fontId="12" fillId="0" borderId="22" xfId="0" applyNumberFormat="1" applyFont="1" applyBorder="1" applyAlignment="1">
      <alignment horizontal="center" vertical="top"/>
    </xf>
    <xf numFmtId="49" fontId="12" fillId="0" borderId="16" xfId="0" applyNumberFormat="1" applyFont="1" applyBorder="1" applyAlignment="1">
      <alignment horizontal="center" vertical="top"/>
    </xf>
    <xf numFmtId="49" fontId="12" fillId="0" borderId="23" xfId="0" applyNumberFormat="1" applyFont="1" applyBorder="1" applyAlignment="1">
      <alignment horizontal="center" vertical="top"/>
    </xf>
    <xf numFmtId="0" fontId="12" fillId="0" borderId="19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0" xfId="0" applyNumberFormat="1" applyFont="1" applyBorder="1" applyAlignment="1">
      <alignment horizontal="left" vertical="top" wrapText="1"/>
    </xf>
    <xf numFmtId="0" fontId="12" fillId="0" borderId="21" xfId="0" applyNumberFormat="1" applyFont="1" applyBorder="1" applyAlignment="1">
      <alignment horizontal="left" vertical="top" wrapText="1"/>
    </xf>
    <xf numFmtId="0" fontId="12" fillId="0" borderId="16" xfId="0" applyNumberFormat="1" applyFont="1" applyBorder="1" applyAlignment="1">
      <alignment horizontal="left" vertical="top" wrapText="1"/>
    </xf>
    <xf numFmtId="0" fontId="12" fillId="0" borderId="23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center" wrapText="1"/>
    </xf>
    <xf numFmtId="0" fontId="7" fillId="0" borderId="20" xfId="0" applyNumberFormat="1" applyFont="1" applyBorder="1" applyAlignment="1">
      <alignment horizontal="center" wrapText="1"/>
    </xf>
    <xf numFmtId="0" fontId="7" fillId="0" borderId="21" xfId="0" applyNumberFormat="1" applyFont="1" applyBorder="1" applyAlignment="1">
      <alignment horizontal="center" wrapText="1"/>
    </xf>
    <xf numFmtId="186" fontId="7" fillId="37" borderId="22" xfId="0" applyNumberFormat="1" applyFont="1" applyFill="1" applyBorder="1" applyAlignment="1">
      <alignment horizontal="center" vertical="center"/>
    </xf>
    <xf numFmtId="186" fontId="7" fillId="37" borderId="16" xfId="0" applyNumberFormat="1" applyFont="1" applyFill="1" applyBorder="1" applyAlignment="1">
      <alignment horizontal="center" vertical="center"/>
    </xf>
    <xf numFmtId="186" fontId="7" fillId="37" borderId="23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top" wrapText="1"/>
    </xf>
    <xf numFmtId="49" fontId="7" fillId="0" borderId="20" xfId="0" applyNumberFormat="1" applyFont="1" applyBorder="1" applyAlignment="1">
      <alignment horizontal="left" vertical="top" wrapText="1"/>
    </xf>
    <xf numFmtId="49" fontId="7" fillId="0" borderId="21" xfId="0" applyNumberFormat="1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7" fillId="0" borderId="25" xfId="0" applyNumberFormat="1" applyFont="1" applyBorder="1" applyAlignment="1">
      <alignment horizontal="left" vertical="top" wrapText="1"/>
    </xf>
    <xf numFmtId="49" fontId="7" fillId="0" borderId="22" xfId="0" applyNumberFormat="1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/>
    </xf>
    <xf numFmtId="49" fontId="12" fillId="37" borderId="19" xfId="0" applyNumberFormat="1" applyFont="1" applyFill="1" applyBorder="1" applyAlignment="1">
      <alignment horizontal="left" vertical="top" wrapText="1"/>
    </xf>
    <xf numFmtId="49" fontId="12" fillId="37" borderId="20" xfId="0" applyNumberFormat="1" applyFont="1" applyFill="1" applyBorder="1" applyAlignment="1">
      <alignment horizontal="left" vertical="top" wrapText="1"/>
    </xf>
    <xf numFmtId="49" fontId="12" fillId="37" borderId="21" xfId="0" applyNumberFormat="1" applyFont="1" applyFill="1" applyBorder="1" applyAlignment="1">
      <alignment horizontal="left" vertical="top" wrapText="1"/>
    </xf>
    <xf numFmtId="49" fontId="12" fillId="37" borderId="22" xfId="0" applyNumberFormat="1" applyFont="1" applyFill="1" applyBorder="1" applyAlignment="1">
      <alignment horizontal="left" vertical="top" wrapText="1"/>
    </xf>
    <xf numFmtId="49" fontId="12" fillId="37" borderId="16" xfId="0" applyNumberFormat="1" applyFont="1" applyFill="1" applyBorder="1" applyAlignment="1">
      <alignment horizontal="left" vertical="top" wrapText="1"/>
    </xf>
    <xf numFmtId="49" fontId="12" fillId="37" borderId="23" xfId="0" applyNumberFormat="1" applyFont="1" applyFill="1" applyBorder="1" applyAlignment="1">
      <alignment horizontal="left" vertical="top" wrapText="1"/>
    </xf>
    <xf numFmtId="0" fontId="7" fillId="0" borderId="26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7" fillId="0" borderId="26" xfId="0" applyNumberFormat="1" applyFont="1" applyFill="1" applyBorder="1" applyAlignment="1">
      <alignment horizontal="center" vertical="top"/>
    </xf>
    <xf numFmtId="0" fontId="12" fillId="0" borderId="19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horizontal="justify" wrapText="1"/>
    </xf>
    <xf numFmtId="0" fontId="68" fillId="0" borderId="0" xfId="0" applyFont="1" applyAlignment="1">
      <alignment horizontal="left" vertical="top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69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center" wrapText="1"/>
    </xf>
    <xf numFmtId="0" fontId="65" fillId="0" borderId="0" xfId="0" applyFont="1" applyAlignment="1">
      <alignment horizontal="center" vertical="top" wrapText="1"/>
    </xf>
    <xf numFmtId="49" fontId="63" fillId="0" borderId="0" xfId="0" applyNumberFormat="1" applyFont="1" applyAlignment="1">
      <alignment horizontal="left" vertical="top" wrapText="1"/>
    </xf>
    <xf numFmtId="0" fontId="0" fillId="34" borderId="0" xfId="0" applyFont="1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 horizontal="left" vertical="top" wrapText="1"/>
      <protection/>
    </xf>
    <xf numFmtId="0" fontId="2" fillId="35" borderId="0" xfId="0" applyFont="1" applyFill="1" applyAlignment="1" applyProtection="1">
      <alignment horizontal="center" vertical="top" wrapText="1"/>
      <protection/>
    </xf>
    <xf numFmtId="0" fontId="0" fillId="34" borderId="16" xfId="0" applyFont="1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7" xfId="0" applyFill="1" applyBorder="1" applyAlignment="1" applyProtection="1">
      <alignment horizontal="center" vertical="center" wrapText="1"/>
      <protection/>
    </xf>
    <xf numFmtId="0" fontId="0" fillId="35" borderId="18" xfId="0" applyFill="1" applyBorder="1" applyAlignment="1" applyProtection="1">
      <alignment horizontal="center" vertical="center" wrapText="1"/>
      <protection/>
    </xf>
    <xf numFmtId="0" fontId="0" fillId="35" borderId="39" xfId="0" applyFill="1" applyBorder="1" applyAlignment="1" applyProtection="1">
      <alignment horizontal="center" vertical="center" wrapText="1"/>
      <protection/>
    </xf>
    <xf numFmtId="0" fontId="0" fillId="35" borderId="26" xfId="0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left" vertical="center" wrapText="1"/>
      <protection/>
    </xf>
    <xf numFmtId="0" fontId="0" fillId="35" borderId="0" xfId="0" applyFill="1" applyAlignment="1" applyProtection="1">
      <alignment horizontal="left" vertical="center" wrapText="1"/>
      <protection/>
    </xf>
    <xf numFmtId="0" fontId="0" fillId="0" borderId="11" xfId="0" applyNumberFormat="1" applyBorder="1" applyAlignment="1">
      <alignment horizontal="left" vertical="center" wrapText="1"/>
    </xf>
    <xf numFmtId="0" fontId="0" fillId="0" borderId="17" xfId="0" applyNumberFormat="1" applyBorder="1" applyAlignment="1">
      <alignment horizontal="left" vertical="center" wrapText="1"/>
    </xf>
    <xf numFmtId="0" fontId="0" fillId="0" borderId="18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2:CZ27"/>
  <sheetViews>
    <sheetView showGridLines="0" view="pageBreakPreview" zoomScaleNormal="90" zoomScaleSheetLayoutView="100" zoomScalePageLayoutView="0" workbookViewId="0" topLeftCell="A1">
      <selection activeCell="GD8" sqref="GD8"/>
    </sheetView>
  </sheetViews>
  <sheetFormatPr defaultColWidth="1.0078125" defaultRowHeight="11.25"/>
  <cols>
    <col min="1" max="103" width="1.0078125" style="45" customWidth="1"/>
    <col min="104" max="104" width="16.5" style="45" customWidth="1"/>
    <col min="105" max="16384" width="1.0078125" style="45" customWidth="1"/>
  </cols>
  <sheetData>
    <row r="1" s="41" customFormat="1" ht="7.5" customHeight="1"/>
    <row r="2" spans="1:104" s="41" customFormat="1" ht="53.25" customHeight="1">
      <c r="A2" s="101" t="s">
        <v>192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</row>
    <row r="3" spans="1:104" s="41" customFormat="1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</row>
    <row r="4" spans="6:99" ht="15.75">
      <c r="F4" s="102" t="s">
        <v>209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</row>
    <row r="5" spans="6:99" s="44" customFormat="1" ht="15" customHeight="1">
      <c r="F5" s="103" t="s">
        <v>193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</row>
    <row r="7" spans="1:104" s="47" customFormat="1" ht="132" customHeight="1">
      <c r="A7" s="104" t="s">
        <v>6</v>
      </c>
      <c r="B7" s="105"/>
      <c r="C7" s="105"/>
      <c r="D7" s="105"/>
      <c r="E7" s="105"/>
      <c r="F7" s="105"/>
      <c r="G7" s="106" t="s">
        <v>120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8"/>
      <c r="BE7" s="106" t="s">
        <v>121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8"/>
      <c r="CC7" s="106" t="s">
        <v>122</v>
      </c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8"/>
    </row>
    <row r="8" spans="1:104" s="46" customFormat="1" ht="36.75" customHeight="1">
      <c r="A8" s="136" t="s">
        <v>105</v>
      </c>
      <c r="B8" s="136"/>
      <c r="C8" s="136"/>
      <c r="D8" s="136"/>
      <c r="E8" s="136"/>
      <c r="F8" s="136"/>
      <c r="G8" s="52"/>
      <c r="H8" s="96" t="s">
        <v>123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7"/>
      <c r="BE8" s="98">
        <v>91.0606</v>
      </c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100"/>
      <c r="CC8" s="127" t="s">
        <v>565</v>
      </c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9"/>
    </row>
    <row r="9" spans="1:104" s="46" customFormat="1" ht="50.25" customHeight="1">
      <c r="A9" s="136" t="s">
        <v>110</v>
      </c>
      <c r="B9" s="136"/>
      <c r="C9" s="136"/>
      <c r="D9" s="136"/>
      <c r="E9" s="136"/>
      <c r="F9" s="136"/>
      <c r="G9" s="52"/>
      <c r="H9" s="96" t="s">
        <v>124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7"/>
      <c r="BE9" s="98">
        <v>59.9356</v>
      </c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100"/>
      <c r="CC9" s="130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2"/>
    </row>
    <row r="10" spans="1:104" s="46" customFormat="1" ht="36" customHeight="1">
      <c r="A10" s="109" t="s">
        <v>114</v>
      </c>
      <c r="B10" s="110"/>
      <c r="C10" s="110"/>
      <c r="D10" s="110"/>
      <c r="E10" s="110"/>
      <c r="F10" s="111"/>
      <c r="G10" s="115"/>
      <c r="H10" s="117" t="s">
        <v>125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8"/>
      <c r="BE10" s="121" t="s">
        <v>126</v>
      </c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3"/>
      <c r="CC10" s="130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2"/>
    </row>
    <row r="11" spans="1:104" s="46" customFormat="1" ht="78.75" customHeight="1">
      <c r="A11" s="112"/>
      <c r="B11" s="113"/>
      <c r="C11" s="113"/>
      <c r="D11" s="113"/>
      <c r="E11" s="113"/>
      <c r="F11" s="114"/>
      <c r="G11" s="116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20"/>
      <c r="BE11" s="124">
        <f>BE9/BE8*100</f>
        <v>65.81946527916574</v>
      </c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6"/>
      <c r="CC11" s="133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5"/>
    </row>
    <row r="12" spans="1:104" s="46" customFormat="1" ht="74.25" customHeight="1">
      <c r="A12" s="109" t="s">
        <v>115</v>
      </c>
      <c r="B12" s="110"/>
      <c r="C12" s="110"/>
      <c r="D12" s="110"/>
      <c r="E12" s="110"/>
      <c r="F12" s="111"/>
      <c r="G12" s="115"/>
      <c r="H12" s="117" t="s">
        <v>127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8"/>
      <c r="BE12" s="121" t="s">
        <v>128</v>
      </c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3"/>
      <c r="CC12" s="137" t="s">
        <v>210</v>
      </c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9"/>
    </row>
    <row r="13" spans="1:104" s="46" customFormat="1" ht="38.25" customHeight="1">
      <c r="A13" s="112"/>
      <c r="B13" s="113"/>
      <c r="C13" s="113"/>
      <c r="D13" s="113"/>
      <c r="E13" s="113"/>
      <c r="F13" s="114"/>
      <c r="G13" s="11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20"/>
      <c r="BE13" s="143">
        <v>261</v>
      </c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0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2"/>
    </row>
    <row r="14" spans="1:104" s="46" customFormat="1" ht="193.5" customHeight="1">
      <c r="A14" s="136" t="s">
        <v>116</v>
      </c>
      <c r="B14" s="136"/>
      <c r="C14" s="136"/>
      <c r="D14" s="136"/>
      <c r="E14" s="136"/>
      <c r="F14" s="136"/>
      <c r="G14" s="52"/>
      <c r="H14" s="96" t="s">
        <v>129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7"/>
      <c r="BE14" s="144">
        <v>664</v>
      </c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5" t="s">
        <v>564</v>
      </c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</row>
    <row r="15" spans="1:104" s="46" customFormat="1" ht="16.5" customHeight="1">
      <c r="A15" s="136" t="s">
        <v>117</v>
      </c>
      <c r="B15" s="136"/>
      <c r="C15" s="136"/>
      <c r="D15" s="136"/>
      <c r="E15" s="136"/>
      <c r="F15" s="136"/>
      <c r="G15" s="52"/>
      <c r="H15" s="96" t="s">
        <v>130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7"/>
      <c r="BE15" s="144">
        <v>23</v>
      </c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</row>
    <row r="16" spans="1:104" s="46" customFormat="1" ht="26.25" customHeight="1">
      <c r="A16" s="109" t="s">
        <v>131</v>
      </c>
      <c r="B16" s="110"/>
      <c r="C16" s="110"/>
      <c r="D16" s="110"/>
      <c r="E16" s="110"/>
      <c r="F16" s="111"/>
      <c r="G16" s="115"/>
      <c r="H16" s="117" t="s">
        <v>132</v>
      </c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8"/>
      <c r="BE16" s="121" t="s">
        <v>133</v>
      </c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3"/>
      <c r="CC16" s="148">
        <v>5</v>
      </c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50"/>
    </row>
    <row r="17" spans="1:104" s="46" customFormat="1" ht="21.75" customHeight="1">
      <c r="A17" s="112"/>
      <c r="B17" s="113"/>
      <c r="C17" s="113"/>
      <c r="D17" s="113"/>
      <c r="E17" s="113"/>
      <c r="F17" s="114"/>
      <c r="G17" s="11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20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51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3"/>
    </row>
    <row r="18" spans="1:104" s="46" customFormat="1" ht="26.25" customHeight="1">
      <c r="A18" s="109" t="s">
        <v>135</v>
      </c>
      <c r="B18" s="110"/>
      <c r="C18" s="110"/>
      <c r="D18" s="110"/>
      <c r="E18" s="110"/>
      <c r="F18" s="111"/>
      <c r="G18" s="115"/>
      <c r="H18" s="117" t="s">
        <v>136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8"/>
      <c r="BE18" s="121" t="s">
        <v>137</v>
      </c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3"/>
      <c r="CC18" s="148">
        <v>5</v>
      </c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50"/>
    </row>
    <row r="19" spans="1:104" s="46" customFormat="1" ht="21.75" customHeight="1">
      <c r="A19" s="112"/>
      <c r="B19" s="113"/>
      <c r="C19" s="113"/>
      <c r="D19" s="113"/>
      <c r="E19" s="113"/>
      <c r="F19" s="114"/>
      <c r="G19" s="11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20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51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3"/>
    </row>
    <row r="20" spans="1:52" ht="3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</row>
    <row r="21" spans="1:104" s="42" customFormat="1" ht="38.25" customHeight="1">
      <c r="A21" s="155" t="s">
        <v>138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</row>
    <row r="22" spans="1:104" s="42" customFormat="1" ht="36" customHeight="1">
      <c r="A22" s="155" t="s">
        <v>139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</row>
    <row r="23" spans="1:104" s="42" customFormat="1" ht="24" customHeight="1">
      <c r="A23" s="155" t="s">
        <v>140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</row>
    <row r="24" spans="1:104" s="42" customFormat="1" ht="36" customHeight="1">
      <c r="A24" s="155" t="s">
        <v>141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</row>
    <row r="25" ht="3" customHeight="1"/>
    <row r="27" spans="6:104" ht="25.5" customHeight="1">
      <c r="F27" s="154" t="s">
        <v>563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</row>
  </sheetData>
  <sheetProtection/>
  <mergeCells count="50">
    <mergeCell ref="F27:CZ27"/>
    <mergeCell ref="A21:CZ21"/>
    <mergeCell ref="A22:CZ22"/>
    <mergeCell ref="A23:CZ23"/>
    <mergeCell ref="A24:CZ24"/>
    <mergeCell ref="A18:F19"/>
    <mergeCell ref="G18:G19"/>
    <mergeCell ref="H18:BD19"/>
    <mergeCell ref="BE18:CB18"/>
    <mergeCell ref="CC18:CZ19"/>
    <mergeCell ref="BE19:CB19"/>
    <mergeCell ref="A16:F17"/>
    <mergeCell ref="G16:G17"/>
    <mergeCell ref="H16:BD17"/>
    <mergeCell ref="BE16:CB16"/>
    <mergeCell ref="CC16:CZ17"/>
    <mergeCell ref="BE17:CB17"/>
    <mergeCell ref="A14:F14"/>
    <mergeCell ref="H14:BD14"/>
    <mergeCell ref="BE14:CB14"/>
    <mergeCell ref="CC14:CZ14"/>
    <mergeCell ref="A15:F15"/>
    <mergeCell ref="H15:BD15"/>
    <mergeCell ref="BE15:CB15"/>
    <mergeCell ref="CC15:CZ15"/>
    <mergeCell ref="A12:F13"/>
    <mergeCell ref="G12:G13"/>
    <mergeCell ref="H12:BD13"/>
    <mergeCell ref="BE12:CB12"/>
    <mergeCell ref="CC12:CZ13"/>
    <mergeCell ref="BE13:CB13"/>
    <mergeCell ref="A10:F11"/>
    <mergeCell ref="G10:G11"/>
    <mergeCell ref="H10:BD11"/>
    <mergeCell ref="BE10:CB10"/>
    <mergeCell ref="BE11:CB11"/>
    <mergeCell ref="CC8:CZ11"/>
    <mergeCell ref="A8:F8"/>
    <mergeCell ref="H8:BD8"/>
    <mergeCell ref="BE8:CB8"/>
    <mergeCell ref="A9:F9"/>
    <mergeCell ref="H9:BD9"/>
    <mergeCell ref="BE9:CB9"/>
    <mergeCell ref="A2:CZ2"/>
    <mergeCell ref="F4:CU4"/>
    <mergeCell ref="F5:CU5"/>
    <mergeCell ref="A7:F7"/>
    <mergeCell ref="G7:BD7"/>
    <mergeCell ref="BE7:CB7"/>
    <mergeCell ref="CC7:CZ7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C111"/>
  <sheetViews>
    <sheetView showGridLines="0" tabSelected="1" view="pageBreakPreview" zoomScale="90" zoomScaleNormal="80" zoomScaleSheetLayoutView="90" zoomScalePageLayoutView="0" workbookViewId="0" topLeftCell="A58">
      <selection activeCell="F7" sqref="F7:F9"/>
    </sheetView>
  </sheetViews>
  <sheetFormatPr defaultColWidth="9.33203125" defaultRowHeight="11.25"/>
  <cols>
    <col min="1" max="1" width="10.66015625" style="82" customWidth="1"/>
    <col min="2" max="2" width="21.33203125" style="82" customWidth="1"/>
    <col min="3" max="5" width="10.66015625" style="82" customWidth="1"/>
    <col min="6" max="6" width="21.33203125" style="82" customWidth="1"/>
    <col min="7" max="7" width="18.83203125" style="82" customWidth="1"/>
    <col min="8" max="9" width="10.66015625" style="82" customWidth="1"/>
    <col min="13" max="13" width="10" style="0" bestFit="1" customWidth="1"/>
  </cols>
  <sheetData>
    <row r="1" spans="1:15" ht="16.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27" ht="93" customHeight="1">
      <c r="A2" s="158" t="s">
        <v>212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75">
        <v>2020</v>
      </c>
      <c r="R2" s="76" t="s">
        <v>213</v>
      </c>
      <c r="T2" s="77"/>
      <c r="W2" s="78"/>
      <c r="X2" s="78"/>
      <c r="Y2" s="78"/>
      <c r="Z2" s="78"/>
      <c r="AA2" s="78"/>
    </row>
    <row r="3" spans="1:27" ht="15.75">
      <c r="A3" s="159" t="s">
        <v>211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W3" s="78"/>
      <c r="X3" s="78"/>
      <c r="Y3" s="78"/>
      <c r="Z3" s="78"/>
      <c r="AA3" s="78"/>
    </row>
    <row r="4" spans="1:27" ht="15">
      <c r="A4" s="160" t="s">
        <v>214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79"/>
      <c r="V4" s="79"/>
      <c r="W4" s="79"/>
      <c r="X4" s="79"/>
      <c r="Y4" s="79"/>
      <c r="Z4" s="79"/>
      <c r="AA4" s="79"/>
    </row>
    <row r="5" spans="1:27" s="82" customFormat="1" ht="27.75" customHeight="1" thickBot="1">
      <c r="A5" s="80"/>
      <c r="B5" s="80"/>
      <c r="C5" s="80"/>
      <c r="D5" s="80"/>
      <c r="E5" s="80"/>
      <c r="F5" s="80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/>
      <c r="T5"/>
      <c r="U5"/>
      <c r="V5"/>
      <c r="W5"/>
      <c r="X5"/>
      <c r="Y5"/>
      <c r="Z5"/>
      <c r="AA5"/>
    </row>
    <row r="6" spans="1:27" ht="32.25" customHeight="1" thickBot="1">
      <c r="A6" s="162" t="s">
        <v>70</v>
      </c>
      <c r="B6" s="163"/>
      <c r="C6" s="163"/>
      <c r="D6" s="163"/>
      <c r="E6" s="163"/>
      <c r="F6" s="163"/>
      <c r="G6" s="163"/>
      <c r="H6" s="163"/>
      <c r="I6" s="164"/>
      <c r="J6" s="163" t="s">
        <v>71</v>
      </c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4"/>
      <c r="W6" s="167" t="s">
        <v>72</v>
      </c>
      <c r="X6" s="169" t="s">
        <v>73</v>
      </c>
      <c r="Y6" s="170"/>
      <c r="Z6" s="171"/>
      <c r="AA6" s="165" t="s">
        <v>74</v>
      </c>
    </row>
    <row r="7" spans="1:27" ht="171.75" customHeight="1" thickBot="1">
      <c r="A7" s="167" t="s">
        <v>215</v>
      </c>
      <c r="B7" s="167" t="s">
        <v>216</v>
      </c>
      <c r="C7" s="167" t="s">
        <v>75</v>
      </c>
      <c r="D7" s="167" t="s">
        <v>217</v>
      </c>
      <c r="E7" s="167" t="s">
        <v>76</v>
      </c>
      <c r="F7" s="167" t="s">
        <v>77</v>
      </c>
      <c r="G7" s="167" t="s">
        <v>78</v>
      </c>
      <c r="H7" s="167" t="s">
        <v>79</v>
      </c>
      <c r="I7" s="167" t="s">
        <v>218</v>
      </c>
      <c r="J7" s="165" t="s">
        <v>80</v>
      </c>
      <c r="K7" s="167" t="s">
        <v>81</v>
      </c>
      <c r="L7" s="167" t="s">
        <v>82</v>
      </c>
      <c r="M7" s="162" t="s">
        <v>83</v>
      </c>
      <c r="N7" s="163"/>
      <c r="O7" s="163"/>
      <c r="P7" s="163"/>
      <c r="Q7" s="163"/>
      <c r="R7" s="163"/>
      <c r="S7" s="163"/>
      <c r="T7" s="163"/>
      <c r="U7" s="164"/>
      <c r="V7" s="167" t="s">
        <v>84</v>
      </c>
      <c r="W7" s="168"/>
      <c r="X7" s="172"/>
      <c r="Y7" s="173"/>
      <c r="Z7" s="174"/>
      <c r="AA7" s="166"/>
    </row>
    <row r="8" spans="1:27" ht="63.75" customHeight="1" thickBot="1">
      <c r="A8" s="168"/>
      <c r="B8" s="168"/>
      <c r="C8" s="168"/>
      <c r="D8" s="168"/>
      <c r="E8" s="168"/>
      <c r="F8" s="168"/>
      <c r="G8" s="168"/>
      <c r="H8" s="168"/>
      <c r="I8" s="168"/>
      <c r="J8" s="166"/>
      <c r="K8" s="168"/>
      <c r="L8" s="168"/>
      <c r="M8" s="167" t="s">
        <v>85</v>
      </c>
      <c r="N8" s="162" t="s">
        <v>86</v>
      </c>
      <c r="O8" s="163"/>
      <c r="P8" s="164"/>
      <c r="Q8" s="162" t="s">
        <v>219</v>
      </c>
      <c r="R8" s="163"/>
      <c r="S8" s="163"/>
      <c r="T8" s="164"/>
      <c r="U8" s="167" t="s">
        <v>87</v>
      </c>
      <c r="V8" s="168"/>
      <c r="W8" s="168"/>
      <c r="X8" s="167" t="s">
        <v>88</v>
      </c>
      <c r="Y8" s="167" t="s">
        <v>89</v>
      </c>
      <c r="Z8" s="167" t="s">
        <v>90</v>
      </c>
      <c r="AA8" s="166"/>
    </row>
    <row r="9" spans="1:27" ht="71.25" customHeight="1" thickBot="1">
      <c r="A9" s="168"/>
      <c r="B9" s="168"/>
      <c r="C9" s="168"/>
      <c r="D9" s="168"/>
      <c r="E9" s="168"/>
      <c r="F9" s="168"/>
      <c r="G9" s="168"/>
      <c r="H9" s="168"/>
      <c r="I9" s="168"/>
      <c r="J9" s="166"/>
      <c r="K9" s="168"/>
      <c r="L9" s="168"/>
      <c r="M9" s="168"/>
      <c r="N9" s="83" t="s">
        <v>91</v>
      </c>
      <c r="O9" s="83" t="s">
        <v>92</v>
      </c>
      <c r="P9" s="83" t="s">
        <v>93</v>
      </c>
      <c r="Q9" s="83" t="s">
        <v>94</v>
      </c>
      <c r="R9" s="83" t="s">
        <v>95</v>
      </c>
      <c r="S9" s="83" t="s">
        <v>220</v>
      </c>
      <c r="T9" s="83" t="s">
        <v>221</v>
      </c>
      <c r="U9" s="168"/>
      <c r="V9" s="168"/>
      <c r="W9" s="168"/>
      <c r="X9" s="168"/>
      <c r="Y9" s="168"/>
      <c r="Z9" s="168"/>
      <c r="AA9" s="166"/>
    </row>
    <row r="10" spans="1:27" ht="17.25" customHeight="1" thickBot="1">
      <c r="A10" s="84">
        <v>1</v>
      </c>
      <c r="B10" s="84">
        <v>2</v>
      </c>
      <c r="C10" s="84">
        <v>3</v>
      </c>
      <c r="D10" s="84">
        <v>4</v>
      </c>
      <c r="E10" s="84">
        <v>5</v>
      </c>
      <c r="F10" s="84">
        <v>6</v>
      </c>
      <c r="G10" s="84">
        <v>7</v>
      </c>
      <c r="H10" s="84">
        <v>8</v>
      </c>
      <c r="I10" s="84">
        <v>9</v>
      </c>
      <c r="J10" s="84">
        <v>10</v>
      </c>
      <c r="K10" s="84">
        <v>11</v>
      </c>
      <c r="L10" s="84">
        <v>12</v>
      </c>
      <c r="M10" s="84">
        <v>13</v>
      </c>
      <c r="N10" s="84">
        <v>14</v>
      </c>
      <c r="O10" s="84">
        <v>15</v>
      </c>
      <c r="P10" s="84">
        <v>16</v>
      </c>
      <c r="Q10" s="84">
        <v>17</v>
      </c>
      <c r="R10" s="84">
        <v>18</v>
      </c>
      <c r="S10" s="84">
        <v>19</v>
      </c>
      <c r="T10" s="84">
        <v>20</v>
      </c>
      <c r="U10" s="84">
        <v>21</v>
      </c>
      <c r="V10" s="84">
        <v>22</v>
      </c>
      <c r="W10" s="84">
        <v>23</v>
      </c>
      <c r="X10" s="84">
        <v>24</v>
      </c>
      <c r="Y10" s="84">
        <v>25</v>
      </c>
      <c r="Z10" s="84">
        <v>26</v>
      </c>
      <c r="AA10" s="84">
        <v>27</v>
      </c>
    </row>
    <row r="11" spans="1:29" s="87" customFormat="1" ht="45">
      <c r="A11" s="85">
        <v>1</v>
      </c>
      <c r="B11" s="85" t="s">
        <v>222</v>
      </c>
      <c r="C11" s="85" t="s">
        <v>223</v>
      </c>
      <c r="D11" s="85" t="s">
        <v>224</v>
      </c>
      <c r="E11" s="85" t="s">
        <v>225</v>
      </c>
      <c r="F11" s="85" t="s">
        <v>226</v>
      </c>
      <c r="G11" s="85" t="s">
        <v>227</v>
      </c>
      <c r="H11" s="85" t="s">
        <v>102</v>
      </c>
      <c r="I11" s="85">
        <v>4.55</v>
      </c>
      <c r="J11" s="85" t="s">
        <v>228</v>
      </c>
      <c r="K11" s="85" t="s">
        <v>134</v>
      </c>
      <c r="L11" s="85" t="s">
        <v>134</v>
      </c>
      <c r="M11" s="85">
        <v>1</v>
      </c>
      <c r="N11" s="85">
        <v>0</v>
      </c>
      <c r="O11" s="85">
        <v>1</v>
      </c>
      <c r="P11" s="85">
        <v>0</v>
      </c>
      <c r="Q11" s="85">
        <v>0</v>
      </c>
      <c r="R11" s="85">
        <v>0</v>
      </c>
      <c r="S11" s="85">
        <v>1</v>
      </c>
      <c r="T11" s="85">
        <v>0</v>
      </c>
      <c r="U11" s="85">
        <v>0</v>
      </c>
      <c r="V11" s="85">
        <v>0</v>
      </c>
      <c r="W11" s="85"/>
      <c r="X11" s="85" t="s">
        <v>229</v>
      </c>
      <c r="Y11" s="85" t="s">
        <v>230</v>
      </c>
      <c r="Z11" s="85" t="s">
        <v>231</v>
      </c>
      <c r="AA11" s="85">
        <v>1</v>
      </c>
      <c r="AB11" s="86"/>
      <c r="AC11" s="86"/>
    </row>
    <row r="12" spans="1:29" s="87" customFormat="1" ht="45">
      <c r="A12" s="85">
        <v>2</v>
      </c>
      <c r="B12" s="85" t="s">
        <v>232</v>
      </c>
      <c r="C12" s="85" t="s">
        <v>223</v>
      </c>
      <c r="D12" s="85" t="s">
        <v>233</v>
      </c>
      <c r="E12" s="85" t="s">
        <v>225</v>
      </c>
      <c r="F12" s="85" t="s">
        <v>234</v>
      </c>
      <c r="G12" s="85" t="s">
        <v>235</v>
      </c>
      <c r="H12" s="85" t="s">
        <v>98</v>
      </c>
      <c r="I12" s="85">
        <v>0.833</v>
      </c>
      <c r="J12" s="85" t="s">
        <v>236</v>
      </c>
      <c r="K12" s="85" t="s">
        <v>134</v>
      </c>
      <c r="L12" s="85" t="s">
        <v>134</v>
      </c>
      <c r="M12" s="85">
        <v>1</v>
      </c>
      <c r="N12" s="85">
        <v>0</v>
      </c>
      <c r="O12" s="85">
        <v>1</v>
      </c>
      <c r="P12" s="85">
        <v>0</v>
      </c>
      <c r="Q12" s="85">
        <v>0</v>
      </c>
      <c r="R12" s="85">
        <v>0</v>
      </c>
      <c r="S12" s="85">
        <v>1</v>
      </c>
      <c r="T12" s="85">
        <v>0</v>
      </c>
      <c r="U12" s="85">
        <v>0</v>
      </c>
      <c r="V12" s="85">
        <v>0</v>
      </c>
      <c r="W12" s="85"/>
      <c r="X12" s="85" t="s">
        <v>237</v>
      </c>
      <c r="Y12" s="85"/>
      <c r="Z12" s="85"/>
      <c r="AA12" s="85">
        <v>1</v>
      </c>
      <c r="AB12" s="86"/>
      <c r="AC12" s="86"/>
    </row>
    <row r="13" spans="1:29" s="87" customFormat="1" ht="56.25">
      <c r="A13" s="85">
        <v>3</v>
      </c>
      <c r="B13" s="85" t="s">
        <v>238</v>
      </c>
      <c r="C13" s="85" t="s">
        <v>223</v>
      </c>
      <c r="D13" s="85" t="s">
        <v>239</v>
      </c>
      <c r="E13" s="85" t="s">
        <v>225</v>
      </c>
      <c r="F13" s="85" t="s">
        <v>240</v>
      </c>
      <c r="G13" s="85" t="s">
        <v>241</v>
      </c>
      <c r="H13" s="85" t="s">
        <v>98</v>
      </c>
      <c r="I13" s="85">
        <v>28</v>
      </c>
      <c r="J13" s="85" t="s">
        <v>223</v>
      </c>
      <c r="K13" s="85" t="s">
        <v>134</v>
      </c>
      <c r="L13" s="85" t="s">
        <v>134</v>
      </c>
      <c r="M13" s="85">
        <v>1</v>
      </c>
      <c r="N13" s="85">
        <v>0</v>
      </c>
      <c r="O13" s="85">
        <v>1</v>
      </c>
      <c r="P13" s="85">
        <v>0</v>
      </c>
      <c r="Q13" s="85">
        <v>0</v>
      </c>
      <c r="R13" s="85">
        <v>0</v>
      </c>
      <c r="S13" s="85">
        <v>1</v>
      </c>
      <c r="T13" s="85">
        <v>0</v>
      </c>
      <c r="U13" s="85">
        <v>0</v>
      </c>
      <c r="V13" s="85">
        <v>0</v>
      </c>
      <c r="W13" s="85"/>
      <c r="X13" s="85" t="s">
        <v>242</v>
      </c>
      <c r="Y13" s="85"/>
      <c r="Z13" s="85"/>
      <c r="AA13" s="85">
        <v>1</v>
      </c>
      <c r="AB13" s="86"/>
      <c r="AC13" s="86"/>
    </row>
    <row r="14" spans="1:29" s="87" customFormat="1" ht="56.25">
      <c r="A14" s="85">
        <v>4</v>
      </c>
      <c r="B14" s="85" t="s">
        <v>238</v>
      </c>
      <c r="C14" s="85" t="s">
        <v>223</v>
      </c>
      <c r="D14" s="85" t="s">
        <v>243</v>
      </c>
      <c r="E14" s="85" t="s">
        <v>225</v>
      </c>
      <c r="F14" s="85" t="s">
        <v>240</v>
      </c>
      <c r="G14" s="85" t="s">
        <v>244</v>
      </c>
      <c r="H14" s="85" t="s">
        <v>98</v>
      </c>
      <c r="I14" s="85">
        <v>27.416</v>
      </c>
      <c r="J14" s="85" t="s">
        <v>223</v>
      </c>
      <c r="K14" s="85" t="s">
        <v>134</v>
      </c>
      <c r="L14" s="85" t="s">
        <v>134</v>
      </c>
      <c r="M14" s="85">
        <v>1</v>
      </c>
      <c r="N14" s="85">
        <v>0</v>
      </c>
      <c r="O14" s="85">
        <v>1</v>
      </c>
      <c r="P14" s="85">
        <v>0</v>
      </c>
      <c r="Q14" s="85">
        <v>0</v>
      </c>
      <c r="R14" s="85">
        <v>0</v>
      </c>
      <c r="S14" s="85">
        <v>1</v>
      </c>
      <c r="T14" s="85">
        <v>0</v>
      </c>
      <c r="U14" s="85">
        <v>0</v>
      </c>
      <c r="V14" s="85">
        <v>0</v>
      </c>
      <c r="W14" s="85"/>
      <c r="X14" s="85" t="s">
        <v>242</v>
      </c>
      <c r="Y14" s="85"/>
      <c r="Z14" s="85"/>
      <c r="AA14" s="85">
        <v>1</v>
      </c>
      <c r="AB14" s="86"/>
      <c r="AC14" s="86"/>
    </row>
    <row r="15" spans="1:29" s="87" customFormat="1" ht="45">
      <c r="A15" s="85">
        <v>5</v>
      </c>
      <c r="B15" s="85" t="s">
        <v>232</v>
      </c>
      <c r="C15" s="85" t="s">
        <v>223</v>
      </c>
      <c r="D15" s="85" t="s">
        <v>245</v>
      </c>
      <c r="E15" s="85" t="s">
        <v>225</v>
      </c>
      <c r="F15" s="85" t="s">
        <v>246</v>
      </c>
      <c r="G15" s="85" t="s">
        <v>247</v>
      </c>
      <c r="H15" s="85" t="s">
        <v>98</v>
      </c>
      <c r="I15" s="85">
        <v>2</v>
      </c>
      <c r="J15" s="85" t="s">
        <v>236</v>
      </c>
      <c r="K15" s="85" t="s">
        <v>134</v>
      </c>
      <c r="L15" s="85" t="s">
        <v>134</v>
      </c>
      <c r="M15" s="85">
        <v>1</v>
      </c>
      <c r="N15" s="85">
        <v>0</v>
      </c>
      <c r="O15" s="85">
        <v>1</v>
      </c>
      <c r="P15" s="85">
        <v>0</v>
      </c>
      <c r="Q15" s="85">
        <v>0</v>
      </c>
      <c r="R15" s="85">
        <v>0</v>
      </c>
      <c r="S15" s="85">
        <v>1</v>
      </c>
      <c r="T15" s="85">
        <v>0</v>
      </c>
      <c r="U15" s="85">
        <v>0</v>
      </c>
      <c r="V15" s="85">
        <v>0</v>
      </c>
      <c r="W15" s="85"/>
      <c r="X15" s="85" t="s">
        <v>248</v>
      </c>
      <c r="Y15" s="85"/>
      <c r="Z15" s="85"/>
      <c r="AA15" s="85">
        <v>1</v>
      </c>
      <c r="AB15" s="86"/>
      <c r="AC15" s="86"/>
    </row>
    <row r="16" spans="1:29" s="87" customFormat="1" ht="56.25">
      <c r="A16" s="85">
        <v>6</v>
      </c>
      <c r="B16" s="85" t="s">
        <v>238</v>
      </c>
      <c r="C16" s="85" t="s">
        <v>223</v>
      </c>
      <c r="D16" s="85" t="s">
        <v>249</v>
      </c>
      <c r="E16" s="85" t="s">
        <v>225</v>
      </c>
      <c r="F16" s="85" t="s">
        <v>250</v>
      </c>
      <c r="G16" s="85" t="s">
        <v>251</v>
      </c>
      <c r="H16" s="85" t="s">
        <v>100</v>
      </c>
      <c r="I16" s="85">
        <v>49.25</v>
      </c>
      <c r="J16" s="85" t="s">
        <v>252</v>
      </c>
      <c r="K16" s="85" t="s">
        <v>134</v>
      </c>
      <c r="L16" s="85" t="s">
        <v>134</v>
      </c>
      <c r="M16" s="85">
        <v>1</v>
      </c>
      <c r="N16" s="85">
        <v>0</v>
      </c>
      <c r="O16" s="85">
        <v>1</v>
      </c>
      <c r="P16" s="85">
        <v>0</v>
      </c>
      <c r="Q16" s="85">
        <v>0</v>
      </c>
      <c r="R16" s="85">
        <v>0</v>
      </c>
      <c r="S16" s="85">
        <v>1</v>
      </c>
      <c r="T16" s="85">
        <v>0</v>
      </c>
      <c r="U16" s="85">
        <v>0</v>
      </c>
      <c r="V16" s="85">
        <v>0</v>
      </c>
      <c r="W16" s="85"/>
      <c r="X16" s="85" t="s">
        <v>253</v>
      </c>
      <c r="Y16" s="85"/>
      <c r="Z16" s="85"/>
      <c r="AA16" s="85">
        <v>0</v>
      </c>
      <c r="AB16" s="86"/>
      <c r="AC16" s="86"/>
    </row>
    <row r="17" spans="1:29" s="87" customFormat="1" ht="56.25">
      <c r="A17" s="85">
        <v>7</v>
      </c>
      <c r="B17" s="85" t="s">
        <v>238</v>
      </c>
      <c r="C17" s="85" t="s">
        <v>223</v>
      </c>
      <c r="D17" s="85" t="s">
        <v>254</v>
      </c>
      <c r="E17" s="85" t="s">
        <v>225</v>
      </c>
      <c r="F17" s="85" t="s">
        <v>250</v>
      </c>
      <c r="G17" s="85" t="s">
        <v>255</v>
      </c>
      <c r="H17" s="85" t="s">
        <v>100</v>
      </c>
      <c r="I17" s="85">
        <v>28.916</v>
      </c>
      <c r="J17" s="85" t="s">
        <v>256</v>
      </c>
      <c r="K17" s="85" t="s">
        <v>134</v>
      </c>
      <c r="L17" s="85" t="s">
        <v>134</v>
      </c>
      <c r="M17" s="85">
        <v>1</v>
      </c>
      <c r="N17" s="85">
        <v>0</v>
      </c>
      <c r="O17" s="85">
        <v>1</v>
      </c>
      <c r="P17" s="85">
        <v>0</v>
      </c>
      <c r="Q17" s="85">
        <v>0</v>
      </c>
      <c r="R17" s="85">
        <v>0</v>
      </c>
      <c r="S17" s="85">
        <v>1</v>
      </c>
      <c r="T17" s="85">
        <v>0</v>
      </c>
      <c r="U17" s="85">
        <v>0</v>
      </c>
      <c r="V17" s="85">
        <v>0</v>
      </c>
      <c r="W17" s="85"/>
      <c r="X17" s="85" t="s">
        <v>257</v>
      </c>
      <c r="Y17" s="85"/>
      <c r="Z17" s="85"/>
      <c r="AA17" s="85">
        <v>0</v>
      </c>
      <c r="AB17" s="86"/>
      <c r="AC17" s="86"/>
    </row>
    <row r="18" spans="1:29" s="87" customFormat="1" ht="45">
      <c r="A18" s="85">
        <v>8</v>
      </c>
      <c r="B18" s="85" t="s">
        <v>232</v>
      </c>
      <c r="C18" s="85" t="s">
        <v>223</v>
      </c>
      <c r="D18" s="85" t="s">
        <v>258</v>
      </c>
      <c r="E18" s="85" t="s">
        <v>225</v>
      </c>
      <c r="F18" s="85" t="s">
        <v>259</v>
      </c>
      <c r="G18" s="85" t="s">
        <v>260</v>
      </c>
      <c r="H18" s="85" t="s">
        <v>100</v>
      </c>
      <c r="I18" s="85">
        <v>52</v>
      </c>
      <c r="J18" s="85" t="s">
        <v>223</v>
      </c>
      <c r="K18" s="85" t="s">
        <v>134</v>
      </c>
      <c r="L18" s="85" t="s">
        <v>134</v>
      </c>
      <c r="M18" s="85">
        <v>1</v>
      </c>
      <c r="N18" s="85">
        <v>0</v>
      </c>
      <c r="O18" s="85">
        <v>1</v>
      </c>
      <c r="P18" s="85">
        <v>0</v>
      </c>
      <c r="Q18" s="85">
        <v>0</v>
      </c>
      <c r="R18" s="85">
        <v>0</v>
      </c>
      <c r="S18" s="85">
        <v>1</v>
      </c>
      <c r="T18" s="85">
        <v>0</v>
      </c>
      <c r="U18" s="85">
        <v>0</v>
      </c>
      <c r="V18" s="85">
        <v>0</v>
      </c>
      <c r="W18" s="85"/>
      <c r="X18" s="85" t="s">
        <v>261</v>
      </c>
      <c r="Y18" s="85"/>
      <c r="Z18" s="85"/>
      <c r="AA18" s="85">
        <v>0</v>
      </c>
      <c r="AB18" s="86"/>
      <c r="AC18" s="86"/>
    </row>
    <row r="19" spans="1:29" s="87" customFormat="1" ht="56.25">
      <c r="A19" s="85">
        <v>9</v>
      </c>
      <c r="B19" s="85" t="s">
        <v>238</v>
      </c>
      <c r="C19" s="85" t="s">
        <v>223</v>
      </c>
      <c r="D19" s="85" t="s">
        <v>262</v>
      </c>
      <c r="E19" s="85" t="s">
        <v>263</v>
      </c>
      <c r="F19" s="85" t="s">
        <v>264</v>
      </c>
      <c r="G19" s="85" t="s">
        <v>265</v>
      </c>
      <c r="H19" s="85" t="s">
        <v>98</v>
      </c>
      <c r="I19" s="85">
        <v>11.116</v>
      </c>
      <c r="J19" s="85" t="s">
        <v>262</v>
      </c>
      <c r="K19" s="85" t="s">
        <v>134</v>
      </c>
      <c r="L19" s="85" t="s">
        <v>134</v>
      </c>
      <c r="M19" s="85">
        <v>1</v>
      </c>
      <c r="N19" s="85">
        <v>0</v>
      </c>
      <c r="O19" s="85">
        <v>1</v>
      </c>
      <c r="P19" s="85">
        <v>0</v>
      </c>
      <c r="Q19" s="85">
        <v>1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/>
      <c r="X19" s="85" t="s">
        <v>266</v>
      </c>
      <c r="Y19" s="85"/>
      <c r="Z19" s="85"/>
      <c r="AA19" s="85">
        <v>1</v>
      </c>
      <c r="AB19" s="86"/>
      <c r="AC19" s="86"/>
    </row>
    <row r="20" spans="1:29" s="87" customFormat="1" ht="45">
      <c r="A20" s="85">
        <v>10</v>
      </c>
      <c r="B20" s="85" t="s">
        <v>232</v>
      </c>
      <c r="C20" s="85" t="s">
        <v>252</v>
      </c>
      <c r="D20" s="85" t="s">
        <v>267</v>
      </c>
      <c r="E20" s="85" t="s">
        <v>263</v>
      </c>
      <c r="F20" s="85" t="s">
        <v>268</v>
      </c>
      <c r="G20" s="85" t="s">
        <v>269</v>
      </c>
      <c r="H20" s="85" t="s">
        <v>100</v>
      </c>
      <c r="I20" s="85">
        <v>78.8</v>
      </c>
      <c r="J20" s="85" t="s">
        <v>252</v>
      </c>
      <c r="K20" s="85" t="s">
        <v>134</v>
      </c>
      <c r="L20" s="85" t="s">
        <v>134</v>
      </c>
      <c r="M20" s="85">
        <v>1</v>
      </c>
      <c r="N20" s="85">
        <v>0</v>
      </c>
      <c r="O20" s="85">
        <v>1</v>
      </c>
      <c r="P20" s="85">
        <v>0</v>
      </c>
      <c r="Q20" s="85">
        <v>1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/>
      <c r="X20" s="85" t="s">
        <v>270</v>
      </c>
      <c r="Y20" s="85"/>
      <c r="Z20" s="85"/>
      <c r="AA20" s="85">
        <v>0</v>
      </c>
      <c r="AB20" s="86"/>
      <c r="AC20" s="86"/>
    </row>
    <row r="21" spans="1:29" s="87" customFormat="1" ht="56.25">
      <c r="A21" s="85">
        <v>11</v>
      </c>
      <c r="B21" s="85" t="s">
        <v>238</v>
      </c>
      <c r="C21" s="85" t="s">
        <v>223</v>
      </c>
      <c r="D21" s="85" t="s">
        <v>262</v>
      </c>
      <c r="E21" s="85" t="s">
        <v>263</v>
      </c>
      <c r="F21" s="85" t="s">
        <v>271</v>
      </c>
      <c r="G21" s="85" t="s">
        <v>272</v>
      </c>
      <c r="H21" s="85" t="s">
        <v>98</v>
      </c>
      <c r="I21" s="85">
        <v>12.916</v>
      </c>
      <c r="J21" s="85" t="s">
        <v>262</v>
      </c>
      <c r="K21" s="85" t="s">
        <v>134</v>
      </c>
      <c r="L21" s="85" t="s">
        <v>134</v>
      </c>
      <c r="M21" s="85">
        <v>1</v>
      </c>
      <c r="N21" s="85">
        <v>0</v>
      </c>
      <c r="O21" s="85">
        <v>1</v>
      </c>
      <c r="P21" s="85">
        <v>0</v>
      </c>
      <c r="Q21" s="85">
        <v>1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  <c r="W21" s="85"/>
      <c r="X21" s="85" t="s">
        <v>273</v>
      </c>
      <c r="Y21" s="85"/>
      <c r="Z21" s="85"/>
      <c r="AA21" s="85">
        <v>1</v>
      </c>
      <c r="AB21" s="86"/>
      <c r="AC21" s="86"/>
    </row>
    <row r="22" spans="1:29" s="87" customFormat="1" ht="56.25">
      <c r="A22" s="85">
        <v>12</v>
      </c>
      <c r="B22" s="85" t="s">
        <v>238</v>
      </c>
      <c r="C22" s="85" t="s">
        <v>223</v>
      </c>
      <c r="D22" s="85" t="s">
        <v>262</v>
      </c>
      <c r="E22" s="85" t="s">
        <v>263</v>
      </c>
      <c r="F22" s="85" t="s">
        <v>274</v>
      </c>
      <c r="G22" s="85" t="s">
        <v>275</v>
      </c>
      <c r="H22" s="85" t="s">
        <v>98</v>
      </c>
      <c r="I22" s="85">
        <v>12.166</v>
      </c>
      <c r="J22" s="85" t="s">
        <v>262</v>
      </c>
      <c r="K22" s="85" t="s">
        <v>134</v>
      </c>
      <c r="L22" s="85" t="s">
        <v>134</v>
      </c>
      <c r="M22" s="85">
        <v>1</v>
      </c>
      <c r="N22" s="85">
        <v>0</v>
      </c>
      <c r="O22" s="85">
        <v>1</v>
      </c>
      <c r="P22" s="85">
        <v>0</v>
      </c>
      <c r="Q22" s="85">
        <v>1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  <c r="W22" s="85"/>
      <c r="X22" s="85" t="s">
        <v>276</v>
      </c>
      <c r="Y22" s="85"/>
      <c r="Z22" s="85"/>
      <c r="AA22" s="85">
        <v>1</v>
      </c>
      <c r="AB22" s="86"/>
      <c r="AC22" s="86"/>
    </row>
    <row r="23" spans="1:29" s="87" customFormat="1" ht="45">
      <c r="A23" s="85">
        <v>13</v>
      </c>
      <c r="B23" s="85" t="s">
        <v>232</v>
      </c>
      <c r="C23" s="85" t="s">
        <v>223</v>
      </c>
      <c r="D23" s="85" t="s">
        <v>277</v>
      </c>
      <c r="E23" s="85" t="s">
        <v>225</v>
      </c>
      <c r="F23" s="85" t="s">
        <v>278</v>
      </c>
      <c r="G23" s="85" t="s">
        <v>279</v>
      </c>
      <c r="H23" s="85" t="s">
        <v>100</v>
      </c>
      <c r="I23" s="85">
        <v>59.716</v>
      </c>
      <c r="J23" s="85" t="s">
        <v>280</v>
      </c>
      <c r="K23" s="85" t="s">
        <v>134</v>
      </c>
      <c r="L23" s="85" t="s">
        <v>134</v>
      </c>
      <c r="M23" s="85">
        <v>1</v>
      </c>
      <c r="N23" s="85">
        <v>0</v>
      </c>
      <c r="O23" s="85">
        <v>1</v>
      </c>
      <c r="P23" s="85">
        <v>0</v>
      </c>
      <c r="Q23" s="85">
        <v>0</v>
      </c>
      <c r="R23" s="85">
        <v>0</v>
      </c>
      <c r="S23" s="85">
        <v>1</v>
      </c>
      <c r="T23" s="85">
        <v>0</v>
      </c>
      <c r="U23" s="85">
        <v>0</v>
      </c>
      <c r="V23" s="85">
        <v>0</v>
      </c>
      <c r="W23" s="85"/>
      <c r="X23" s="85" t="s">
        <v>281</v>
      </c>
      <c r="Y23" s="85"/>
      <c r="Z23" s="85"/>
      <c r="AA23" s="85">
        <v>0</v>
      </c>
      <c r="AB23" s="86"/>
      <c r="AC23" s="86"/>
    </row>
    <row r="24" spans="1:29" s="87" customFormat="1" ht="45">
      <c r="A24" s="85">
        <v>14</v>
      </c>
      <c r="B24" s="85" t="s">
        <v>232</v>
      </c>
      <c r="C24" s="85" t="s">
        <v>223</v>
      </c>
      <c r="D24" s="85" t="s">
        <v>282</v>
      </c>
      <c r="E24" s="85" t="s">
        <v>283</v>
      </c>
      <c r="F24" s="85" t="s">
        <v>284</v>
      </c>
      <c r="G24" s="85" t="s">
        <v>285</v>
      </c>
      <c r="H24" s="85" t="s">
        <v>98</v>
      </c>
      <c r="I24" s="85">
        <v>24.75</v>
      </c>
      <c r="J24" s="85" t="s">
        <v>286</v>
      </c>
      <c r="K24" s="85" t="s">
        <v>134</v>
      </c>
      <c r="L24" s="85" t="s">
        <v>134</v>
      </c>
      <c r="M24" s="85">
        <v>1</v>
      </c>
      <c r="N24" s="85">
        <v>0</v>
      </c>
      <c r="O24" s="85">
        <v>1</v>
      </c>
      <c r="P24" s="85">
        <v>0</v>
      </c>
      <c r="Q24" s="85">
        <v>0</v>
      </c>
      <c r="R24" s="85">
        <v>0</v>
      </c>
      <c r="S24" s="85">
        <v>1</v>
      </c>
      <c r="T24" s="85">
        <v>0</v>
      </c>
      <c r="U24" s="85">
        <v>0</v>
      </c>
      <c r="V24" s="85">
        <v>0</v>
      </c>
      <c r="W24" s="85"/>
      <c r="X24" s="85" t="s">
        <v>287</v>
      </c>
      <c r="Y24" s="85"/>
      <c r="Z24" s="85"/>
      <c r="AA24" s="85">
        <v>1</v>
      </c>
      <c r="AB24" s="86"/>
      <c r="AC24" s="86"/>
    </row>
    <row r="25" spans="1:29" s="87" customFormat="1" ht="45">
      <c r="A25" s="85">
        <v>15</v>
      </c>
      <c r="B25" s="85" t="s">
        <v>232</v>
      </c>
      <c r="C25" s="85" t="s">
        <v>223</v>
      </c>
      <c r="D25" s="85" t="s">
        <v>288</v>
      </c>
      <c r="E25" s="85" t="s">
        <v>225</v>
      </c>
      <c r="F25" s="85" t="s">
        <v>289</v>
      </c>
      <c r="G25" s="85" t="s">
        <v>290</v>
      </c>
      <c r="H25" s="85" t="s">
        <v>98</v>
      </c>
      <c r="I25" s="85">
        <v>0.416</v>
      </c>
      <c r="J25" s="85" t="s">
        <v>223</v>
      </c>
      <c r="K25" s="85" t="s">
        <v>134</v>
      </c>
      <c r="L25" s="85" t="s">
        <v>134</v>
      </c>
      <c r="M25" s="85">
        <v>1</v>
      </c>
      <c r="N25" s="85">
        <v>0</v>
      </c>
      <c r="O25" s="85">
        <v>1</v>
      </c>
      <c r="P25" s="85">
        <v>0</v>
      </c>
      <c r="Q25" s="85">
        <v>0</v>
      </c>
      <c r="R25" s="85">
        <v>0</v>
      </c>
      <c r="S25" s="85">
        <v>1</v>
      </c>
      <c r="T25" s="85">
        <v>0</v>
      </c>
      <c r="U25" s="85">
        <v>0</v>
      </c>
      <c r="V25" s="85">
        <v>0</v>
      </c>
      <c r="W25" s="85"/>
      <c r="X25" s="85" t="s">
        <v>291</v>
      </c>
      <c r="Y25" s="85"/>
      <c r="Z25" s="85"/>
      <c r="AA25" s="85">
        <v>1</v>
      </c>
      <c r="AB25" s="86"/>
      <c r="AC25" s="86"/>
    </row>
    <row r="26" spans="1:29" s="87" customFormat="1" ht="45">
      <c r="A26" s="85">
        <v>16</v>
      </c>
      <c r="B26" s="85" t="s">
        <v>232</v>
      </c>
      <c r="C26" s="85" t="s">
        <v>252</v>
      </c>
      <c r="D26" s="85" t="s">
        <v>292</v>
      </c>
      <c r="E26" s="85" t="s">
        <v>225</v>
      </c>
      <c r="F26" s="85" t="s">
        <v>290</v>
      </c>
      <c r="G26" s="85" t="s">
        <v>293</v>
      </c>
      <c r="H26" s="85" t="s">
        <v>98</v>
      </c>
      <c r="I26" s="85">
        <v>0.5</v>
      </c>
      <c r="J26" s="85" t="s">
        <v>223</v>
      </c>
      <c r="K26" s="85" t="s">
        <v>134</v>
      </c>
      <c r="L26" s="85" t="s">
        <v>134</v>
      </c>
      <c r="M26" s="85">
        <v>1</v>
      </c>
      <c r="N26" s="85">
        <v>0</v>
      </c>
      <c r="O26" s="85">
        <v>1</v>
      </c>
      <c r="P26" s="85">
        <v>0</v>
      </c>
      <c r="Q26" s="85">
        <v>0</v>
      </c>
      <c r="R26" s="85">
        <v>0</v>
      </c>
      <c r="S26" s="85">
        <v>1</v>
      </c>
      <c r="T26" s="85">
        <v>0</v>
      </c>
      <c r="U26" s="85">
        <v>0</v>
      </c>
      <c r="V26" s="85">
        <v>0</v>
      </c>
      <c r="W26" s="85"/>
      <c r="X26" s="85" t="s">
        <v>294</v>
      </c>
      <c r="Y26" s="85"/>
      <c r="Z26" s="85"/>
      <c r="AA26" s="85">
        <v>1</v>
      </c>
      <c r="AB26" s="86"/>
      <c r="AC26" s="86"/>
    </row>
    <row r="27" spans="1:29" s="87" customFormat="1" ht="56.25">
      <c r="A27" s="85">
        <v>17</v>
      </c>
      <c r="B27" s="85" t="s">
        <v>238</v>
      </c>
      <c r="C27" s="85" t="s">
        <v>223</v>
      </c>
      <c r="D27" s="85" t="s">
        <v>295</v>
      </c>
      <c r="E27" s="85" t="s">
        <v>225</v>
      </c>
      <c r="F27" s="85" t="s">
        <v>296</v>
      </c>
      <c r="G27" s="85" t="s">
        <v>297</v>
      </c>
      <c r="H27" s="85" t="s">
        <v>98</v>
      </c>
      <c r="I27" s="85">
        <v>77.716</v>
      </c>
      <c r="J27" s="85" t="s">
        <v>223</v>
      </c>
      <c r="K27" s="85" t="s">
        <v>134</v>
      </c>
      <c r="L27" s="85" t="s">
        <v>134</v>
      </c>
      <c r="M27" s="85">
        <v>1</v>
      </c>
      <c r="N27" s="85">
        <v>0</v>
      </c>
      <c r="O27" s="85">
        <v>1</v>
      </c>
      <c r="P27" s="85">
        <v>0</v>
      </c>
      <c r="Q27" s="85">
        <v>0</v>
      </c>
      <c r="R27" s="85">
        <v>0</v>
      </c>
      <c r="S27" s="85">
        <v>1</v>
      </c>
      <c r="T27" s="85">
        <v>0</v>
      </c>
      <c r="U27" s="85">
        <v>0</v>
      </c>
      <c r="V27" s="85">
        <v>0</v>
      </c>
      <c r="W27" s="85"/>
      <c r="X27" s="85" t="s">
        <v>298</v>
      </c>
      <c r="Y27" s="85"/>
      <c r="Z27" s="85"/>
      <c r="AA27" s="85">
        <v>1</v>
      </c>
      <c r="AB27" s="86"/>
      <c r="AC27" s="86"/>
    </row>
    <row r="28" spans="1:29" s="87" customFormat="1" ht="56.25">
      <c r="A28" s="85">
        <v>18</v>
      </c>
      <c r="B28" s="85" t="s">
        <v>238</v>
      </c>
      <c r="C28" s="85" t="s">
        <v>223</v>
      </c>
      <c r="D28" s="85" t="s">
        <v>299</v>
      </c>
      <c r="E28" s="85" t="s">
        <v>225</v>
      </c>
      <c r="F28" s="85" t="s">
        <v>300</v>
      </c>
      <c r="G28" s="85" t="s">
        <v>301</v>
      </c>
      <c r="H28" s="85" t="s">
        <v>98</v>
      </c>
      <c r="I28" s="85">
        <v>1.666</v>
      </c>
      <c r="J28" s="85" t="s">
        <v>223</v>
      </c>
      <c r="K28" s="85" t="s">
        <v>134</v>
      </c>
      <c r="L28" s="85" t="s">
        <v>134</v>
      </c>
      <c r="M28" s="85">
        <v>1</v>
      </c>
      <c r="N28" s="85">
        <v>0</v>
      </c>
      <c r="O28" s="85">
        <v>1</v>
      </c>
      <c r="P28" s="85">
        <v>0</v>
      </c>
      <c r="Q28" s="85">
        <v>0</v>
      </c>
      <c r="R28" s="85">
        <v>0</v>
      </c>
      <c r="S28" s="85">
        <v>1</v>
      </c>
      <c r="T28" s="85">
        <v>0</v>
      </c>
      <c r="U28" s="85">
        <v>0</v>
      </c>
      <c r="V28" s="85">
        <v>0</v>
      </c>
      <c r="W28" s="85"/>
      <c r="X28" s="85" t="s">
        <v>302</v>
      </c>
      <c r="Y28" s="85"/>
      <c r="Z28" s="85"/>
      <c r="AA28" s="85">
        <v>1</v>
      </c>
      <c r="AB28" s="86"/>
      <c r="AC28" s="86"/>
    </row>
    <row r="29" spans="1:29" s="87" customFormat="1" ht="45">
      <c r="A29" s="85">
        <v>19</v>
      </c>
      <c r="B29" s="85" t="s">
        <v>232</v>
      </c>
      <c r="C29" s="85" t="s">
        <v>223</v>
      </c>
      <c r="D29" s="85" t="s">
        <v>303</v>
      </c>
      <c r="E29" s="85" t="s">
        <v>225</v>
      </c>
      <c r="F29" s="85" t="s">
        <v>304</v>
      </c>
      <c r="G29" s="85" t="s">
        <v>305</v>
      </c>
      <c r="H29" s="85" t="s">
        <v>98</v>
      </c>
      <c r="I29" s="85">
        <v>0.833</v>
      </c>
      <c r="J29" s="85" t="s">
        <v>223</v>
      </c>
      <c r="K29" s="85" t="s">
        <v>134</v>
      </c>
      <c r="L29" s="85" t="s">
        <v>134</v>
      </c>
      <c r="M29" s="85">
        <v>1</v>
      </c>
      <c r="N29" s="85">
        <v>0</v>
      </c>
      <c r="O29" s="85">
        <v>1</v>
      </c>
      <c r="P29" s="85">
        <v>0</v>
      </c>
      <c r="Q29" s="85">
        <v>0</v>
      </c>
      <c r="R29" s="85">
        <v>0</v>
      </c>
      <c r="S29" s="85">
        <v>1</v>
      </c>
      <c r="T29" s="85">
        <v>0</v>
      </c>
      <c r="U29" s="85">
        <v>0</v>
      </c>
      <c r="V29" s="85">
        <v>0</v>
      </c>
      <c r="W29" s="85"/>
      <c r="X29" s="85" t="s">
        <v>306</v>
      </c>
      <c r="Y29" s="85"/>
      <c r="Z29" s="85"/>
      <c r="AA29" s="85">
        <v>1</v>
      </c>
      <c r="AB29" s="86"/>
      <c r="AC29" s="86"/>
    </row>
    <row r="30" spans="1:29" s="87" customFormat="1" ht="45">
      <c r="A30" s="85">
        <v>20</v>
      </c>
      <c r="B30" s="85" t="s">
        <v>232</v>
      </c>
      <c r="C30" s="85" t="s">
        <v>223</v>
      </c>
      <c r="D30" s="85" t="s">
        <v>307</v>
      </c>
      <c r="E30" s="85" t="s">
        <v>225</v>
      </c>
      <c r="F30" s="85" t="s">
        <v>304</v>
      </c>
      <c r="G30" s="85" t="s">
        <v>305</v>
      </c>
      <c r="H30" s="85" t="s">
        <v>98</v>
      </c>
      <c r="I30" s="85">
        <v>0.833</v>
      </c>
      <c r="J30" s="85" t="s">
        <v>223</v>
      </c>
      <c r="K30" s="85" t="s">
        <v>134</v>
      </c>
      <c r="L30" s="85" t="s">
        <v>134</v>
      </c>
      <c r="M30" s="85">
        <v>1</v>
      </c>
      <c r="N30" s="85">
        <v>0</v>
      </c>
      <c r="O30" s="85">
        <v>1</v>
      </c>
      <c r="P30" s="85">
        <v>0</v>
      </c>
      <c r="Q30" s="85">
        <v>0</v>
      </c>
      <c r="R30" s="85">
        <v>0</v>
      </c>
      <c r="S30" s="85">
        <v>1</v>
      </c>
      <c r="T30" s="85">
        <v>0</v>
      </c>
      <c r="U30" s="85">
        <v>0</v>
      </c>
      <c r="V30" s="85">
        <v>0</v>
      </c>
      <c r="W30" s="85"/>
      <c r="X30" s="85" t="s">
        <v>306</v>
      </c>
      <c r="Y30" s="85"/>
      <c r="Z30" s="85"/>
      <c r="AA30" s="85">
        <v>1</v>
      </c>
      <c r="AB30" s="86"/>
      <c r="AC30" s="86"/>
    </row>
    <row r="31" spans="1:29" s="87" customFormat="1" ht="45">
      <c r="A31" s="85">
        <v>21</v>
      </c>
      <c r="B31" s="85" t="s">
        <v>232</v>
      </c>
      <c r="C31" s="85" t="s">
        <v>223</v>
      </c>
      <c r="D31" s="85" t="s">
        <v>308</v>
      </c>
      <c r="E31" s="85" t="s">
        <v>225</v>
      </c>
      <c r="F31" s="85" t="s">
        <v>304</v>
      </c>
      <c r="G31" s="85" t="s">
        <v>305</v>
      </c>
      <c r="H31" s="85" t="s">
        <v>98</v>
      </c>
      <c r="I31" s="85">
        <v>0.833</v>
      </c>
      <c r="J31" s="85" t="s">
        <v>223</v>
      </c>
      <c r="K31" s="85" t="s">
        <v>134</v>
      </c>
      <c r="L31" s="85" t="s">
        <v>134</v>
      </c>
      <c r="M31" s="85">
        <v>1</v>
      </c>
      <c r="N31" s="85">
        <v>0</v>
      </c>
      <c r="O31" s="85">
        <v>1</v>
      </c>
      <c r="P31" s="85">
        <v>0</v>
      </c>
      <c r="Q31" s="85">
        <v>0</v>
      </c>
      <c r="R31" s="85">
        <v>0</v>
      </c>
      <c r="S31" s="85">
        <v>1</v>
      </c>
      <c r="T31" s="85">
        <v>0</v>
      </c>
      <c r="U31" s="85">
        <v>0</v>
      </c>
      <c r="V31" s="85">
        <v>0</v>
      </c>
      <c r="W31" s="85"/>
      <c r="X31" s="85" t="s">
        <v>306</v>
      </c>
      <c r="Y31" s="85"/>
      <c r="Z31" s="85"/>
      <c r="AA31" s="85">
        <v>1</v>
      </c>
      <c r="AB31" s="86"/>
      <c r="AC31" s="86"/>
    </row>
    <row r="32" spans="1:29" s="87" customFormat="1" ht="45">
      <c r="A32" s="85">
        <v>22</v>
      </c>
      <c r="B32" s="85" t="s">
        <v>232</v>
      </c>
      <c r="C32" s="85" t="s">
        <v>223</v>
      </c>
      <c r="D32" s="85" t="s">
        <v>309</v>
      </c>
      <c r="E32" s="85" t="s">
        <v>225</v>
      </c>
      <c r="F32" s="85" t="s">
        <v>304</v>
      </c>
      <c r="G32" s="85" t="s">
        <v>305</v>
      </c>
      <c r="H32" s="85" t="s">
        <v>98</v>
      </c>
      <c r="I32" s="85">
        <v>0.833</v>
      </c>
      <c r="J32" s="85" t="s">
        <v>223</v>
      </c>
      <c r="K32" s="85" t="s">
        <v>134</v>
      </c>
      <c r="L32" s="85" t="s">
        <v>134</v>
      </c>
      <c r="M32" s="85">
        <v>1</v>
      </c>
      <c r="N32" s="85">
        <v>0</v>
      </c>
      <c r="O32" s="85">
        <v>1</v>
      </c>
      <c r="P32" s="85">
        <v>0</v>
      </c>
      <c r="Q32" s="85">
        <v>0</v>
      </c>
      <c r="R32" s="85">
        <v>0</v>
      </c>
      <c r="S32" s="85">
        <v>1</v>
      </c>
      <c r="T32" s="85">
        <v>0</v>
      </c>
      <c r="U32" s="85">
        <v>0</v>
      </c>
      <c r="V32" s="85">
        <v>0</v>
      </c>
      <c r="W32" s="85"/>
      <c r="X32" s="85" t="s">
        <v>306</v>
      </c>
      <c r="Y32" s="85"/>
      <c r="Z32" s="85"/>
      <c r="AA32" s="85">
        <v>1</v>
      </c>
      <c r="AB32" s="86"/>
      <c r="AC32" s="86"/>
    </row>
    <row r="33" spans="1:29" s="87" customFormat="1" ht="45">
      <c r="A33" s="85">
        <v>23</v>
      </c>
      <c r="B33" s="85" t="s">
        <v>232</v>
      </c>
      <c r="C33" s="85" t="s">
        <v>223</v>
      </c>
      <c r="D33" s="85" t="s">
        <v>310</v>
      </c>
      <c r="E33" s="85" t="s">
        <v>225</v>
      </c>
      <c r="F33" s="85" t="s">
        <v>304</v>
      </c>
      <c r="G33" s="85" t="s">
        <v>305</v>
      </c>
      <c r="H33" s="85" t="s">
        <v>98</v>
      </c>
      <c r="I33" s="85">
        <v>0.833</v>
      </c>
      <c r="J33" s="85" t="s">
        <v>223</v>
      </c>
      <c r="K33" s="85" t="s">
        <v>134</v>
      </c>
      <c r="L33" s="85" t="s">
        <v>134</v>
      </c>
      <c r="M33" s="85">
        <v>1</v>
      </c>
      <c r="N33" s="85">
        <v>0</v>
      </c>
      <c r="O33" s="85">
        <v>1</v>
      </c>
      <c r="P33" s="85">
        <v>0</v>
      </c>
      <c r="Q33" s="85">
        <v>0</v>
      </c>
      <c r="R33" s="85">
        <v>0</v>
      </c>
      <c r="S33" s="85">
        <v>1</v>
      </c>
      <c r="T33" s="85">
        <v>0</v>
      </c>
      <c r="U33" s="85">
        <v>0</v>
      </c>
      <c r="V33" s="85">
        <v>0</v>
      </c>
      <c r="W33" s="85"/>
      <c r="X33" s="85" t="s">
        <v>306</v>
      </c>
      <c r="Y33" s="85"/>
      <c r="Z33" s="85"/>
      <c r="AA33" s="85">
        <v>1</v>
      </c>
      <c r="AB33" s="86"/>
      <c r="AC33" s="86"/>
    </row>
    <row r="34" spans="1:29" s="87" customFormat="1" ht="45">
      <c r="A34" s="85">
        <v>24</v>
      </c>
      <c r="B34" s="85" t="s">
        <v>232</v>
      </c>
      <c r="C34" s="85" t="s">
        <v>223</v>
      </c>
      <c r="D34" s="85" t="s">
        <v>311</v>
      </c>
      <c r="E34" s="85" t="s">
        <v>225</v>
      </c>
      <c r="F34" s="85" t="s">
        <v>304</v>
      </c>
      <c r="G34" s="85" t="s">
        <v>305</v>
      </c>
      <c r="H34" s="85" t="s">
        <v>98</v>
      </c>
      <c r="I34" s="85">
        <v>0.833</v>
      </c>
      <c r="J34" s="85" t="s">
        <v>223</v>
      </c>
      <c r="K34" s="85" t="s">
        <v>134</v>
      </c>
      <c r="L34" s="85" t="s">
        <v>134</v>
      </c>
      <c r="M34" s="85">
        <v>1</v>
      </c>
      <c r="N34" s="85">
        <v>0</v>
      </c>
      <c r="O34" s="85">
        <v>1</v>
      </c>
      <c r="P34" s="85">
        <v>0</v>
      </c>
      <c r="Q34" s="85">
        <v>0</v>
      </c>
      <c r="R34" s="85">
        <v>0</v>
      </c>
      <c r="S34" s="85">
        <v>1</v>
      </c>
      <c r="T34" s="85">
        <v>0</v>
      </c>
      <c r="U34" s="85">
        <v>0</v>
      </c>
      <c r="V34" s="85">
        <v>0</v>
      </c>
      <c r="W34" s="85"/>
      <c r="X34" s="85" t="s">
        <v>306</v>
      </c>
      <c r="Y34" s="85"/>
      <c r="Z34" s="85"/>
      <c r="AA34" s="85">
        <v>1</v>
      </c>
      <c r="AB34" s="86"/>
      <c r="AC34" s="86"/>
    </row>
    <row r="35" spans="1:29" s="87" customFormat="1" ht="45">
      <c r="A35" s="85">
        <v>25</v>
      </c>
      <c r="B35" s="85" t="s">
        <v>232</v>
      </c>
      <c r="C35" s="85" t="s">
        <v>223</v>
      </c>
      <c r="D35" s="85" t="s">
        <v>312</v>
      </c>
      <c r="E35" s="85" t="s">
        <v>225</v>
      </c>
      <c r="F35" s="85" t="s">
        <v>304</v>
      </c>
      <c r="G35" s="85" t="s">
        <v>305</v>
      </c>
      <c r="H35" s="85" t="s">
        <v>98</v>
      </c>
      <c r="I35" s="85">
        <v>0.833</v>
      </c>
      <c r="J35" s="85" t="s">
        <v>223</v>
      </c>
      <c r="K35" s="85" t="s">
        <v>134</v>
      </c>
      <c r="L35" s="85" t="s">
        <v>134</v>
      </c>
      <c r="M35" s="85">
        <v>1</v>
      </c>
      <c r="N35" s="85">
        <v>0</v>
      </c>
      <c r="O35" s="85">
        <v>1</v>
      </c>
      <c r="P35" s="85">
        <v>0</v>
      </c>
      <c r="Q35" s="85">
        <v>0</v>
      </c>
      <c r="R35" s="85">
        <v>0</v>
      </c>
      <c r="S35" s="85">
        <v>1</v>
      </c>
      <c r="T35" s="85">
        <v>0</v>
      </c>
      <c r="U35" s="85">
        <v>0</v>
      </c>
      <c r="V35" s="85">
        <v>0</v>
      </c>
      <c r="W35" s="85"/>
      <c r="X35" s="85" t="s">
        <v>306</v>
      </c>
      <c r="Y35" s="85"/>
      <c r="Z35" s="85"/>
      <c r="AA35" s="85">
        <v>1</v>
      </c>
      <c r="AB35" s="86"/>
      <c r="AC35" s="86"/>
    </row>
    <row r="36" spans="1:29" s="87" customFormat="1" ht="45">
      <c r="A36" s="85">
        <v>26</v>
      </c>
      <c r="B36" s="85" t="s">
        <v>232</v>
      </c>
      <c r="C36" s="85" t="s">
        <v>223</v>
      </c>
      <c r="D36" s="85" t="s">
        <v>313</v>
      </c>
      <c r="E36" s="85" t="s">
        <v>225</v>
      </c>
      <c r="F36" s="85" t="s">
        <v>314</v>
      </c>
      <c r="G36" s="85" t="s">
        <v>315</v>
      </c>
      <c r="H36" s="85" t="s">
        <v>98</v>
      </c>
      <c r="I36" s="85">
        <v>0.833</v>
      </c>
      <c r="J36" s="85" t="s">
        <v>252</v>
      </c>
      <c r="K36" s="85" t="s">
        <v>134</v>
      </c>
      <c r="L36" s="85" t="s">
        <v>134</v>
      </c>
      <c r="M36" s="85">
        <v>1</v>
      </c>
      <c r="N36" s="85">
        <v>0</v>
      </c>
      <c r="O36" s="85">
        <v>1</v>
      </c>
      <c r="P36" s="85">
        <v>0</v>
      </c>
      <c r="Q36" s="85">
        <v>0</v>
      </c>
      <c r="R36" s="85">
        <v>0</v>
      </c>
      <c r="S36" s="85">
        <v>1</v>
      </c>
      <c r="T36" s="85">
        <v>0</v>
      </c>
      <c r="U36" s="85">
        <v>0</v>
      </c>
      <c r="V36" s="85">
        <v>0</v>
      </c>
      <c r="W36" s="85"/>
      <c r="X36" s="85" t="s">
        <v>316</v>
      </c>
      <c r="Y36" s="85"/>
      <c r="Z36" s="85"/>
      <c r="AA36" s="85">
        <v>1</v>
      </c>
      <c r="AB36" s="86"/>
      <c r="AC36" s="86"/>
    </row>
    <row r="37" spans="1:29" s="87" customFormat="1" ht="45">
      <c r="A37" s="85">
        <v>27</v>
      </c>
      <c r="B37" s="85" t="s">
        <v>232</v>
      </c>
      <c r="C37" s="85" t="s">
        <v>223</v>
      </c>
      <c r="D37" s="85" t="s">
        <v>317</v>
      </c>
      <c r="E37" s="85" t="s">
        <v>225</v>
      </c>
      <c r="F37" s="85" t="s">
        <v>318</v>
      </c>
      <c r="G37" s="85" t="s">
        <v>319</v>
      </c>
      <c r="H37" s="85" t="s">
        <v>98</v>
      </c>
      <c r="I37" s="85">
        <v>1</v>
      </c>
      <c r="J37" s="85" t="s">
        <v>223</v>
      </c>
      <c r="K37" s="85" t="s">
        <v>134</v>
      </c>
      <c r="L37" s="85" t="s">
        <v>134</v>
      </c>
      <c r="M37" s="85">
        <v>1</v>
      </c>
      <c r="N37" s="85">
        <v>0</v>
      </c>
      <c r="O37" s="85">
        <v>1</v>
      </c>
      <c r="P37" s="85">
        <v>0</v>
      </c>
      <c r="Q37" s="85">
        <v>0</v>
      </c>
      <c r="R37" s="85">
        <v>0</v>
      </c>
      <c r="S37" s="85">
        <v>1</v>
      </c>
      <c r="T37" s="85">
        <v>0</v>
      </c>
      <c r="U37" s="85">
        <v>0</v>
      </c>
      <c r="V37" s="85">
        <v>0</v>
      </c>
      <c r="W37" s="85"/>
      <c r="X37" s="85" t="s">
        <v>320</v>
      </c>
      <c r="Y37" s="85"/>
      <c r="Z37" s="85"/>
      <c r="AA37" s="85">
        <v>1</v>
      </c>
      <c r="AB37" s="86"/>
      <c r="AC37" s="86"/>
    </row>
    <row r="38" spans="1:29" s="87" customFormat="1" ht="45">
      <c r="A38" s="85">
        <v>28</v>
      </c>
      <c r="B38" s="85" t="s">
        <v>232</v>
      </c>
      <c r="C38" s="85" t="s">
        <v>223</v>
      </c>
      <c r="D38" s="85" t="s">
        <v>317</v>
      </c>
      <c r="E38" s="85" t="s">
        <v>225</v>
      </c>
      <c r="F38" s="85" t="s">
        <v>318</v>
      </c>
      <c r="G38" s="85" t="s">
        <v>319</v>
      </c>
      <c r="H38" s="85" t="s">
        <v>98</v>
      </c>
      <c r="I38" s="85">
        <v>1</v>
      </c>
      <c r="J38" s="85" t="s">
        <v>223</v>
      </c>
      <c r="K38" s="85" t="s">
        <v>134</v>
      </c>
      <c r="L38" s="85" t="s">
        <v>134</v>
      </c>
      <c r="M38" s="85">
        <v>1</v>
      </c>
      <c r="N38" s="85">
        <v>0</v>
      </c>
      <c r="O38" s="85">
        <v>1</v>
      </c>
      <c r="P38" s="85">
        <v>0</v>
      </c>
      <c r="Q38" s="85">
        <v>0</v>
      </c>
      <c r="R38" s="85">
        <v>0</v>
      </c>
      <c r="S38" s="85">
        <v>1</v>
      </c>
      <c r="T38" s="85">
        <v>0</v>
      </c>
      <c r="U38" s="85">
        <v>0</v>
      </c>
      <c r="V38" s="85">
        <v>0</v>
      </c>
      <c r="W38" s="85"/>
      <c r="X38" s="85" t="s">
        <v>320</v>
      </c>
      <c r="Y38" s="85"/>
      <c r="Z38" s="85"/>
      <c r="AA38" s="85">
        <v>1</v>
      </c>
      <c r="AB38" s="86"/>
      <c r="AC38" s="86"/>
    </row>
    <row r="39" spans="1:29" s="87" customFormat="1" ht="45">
      <c r="A39" s="85">
        <v>29</v>
      </c>
      <c r="B39" s="85" t="s">
        <v>232</v>
      </c>
      <c r="C39" s="85" t="s">
        <v>223</v>
      </c>
      <c r="D39" s="85" t="s">
        <v>317</v>
      </c>
      <c r="E39" s="85" t="s">
        <v>225</v>
      </c>
      <c r="F39" s="85" t="s">
        <v>318</v>
      </c>
      <c r="G39" s="85" t="s">
        <v>319</v>
      </c>
      <c r="H39" s="85" t="s">
        <v>98</v>
      </c>
      <c r="I39" s="85">
        <v>1</v>
      </c>
      <c r="J39" s="85" t="s">
        <v>223</v>
      </c>
      <c r="K39" s="85" t="s">
        <v>134</v>
      </c>
      <c r="L39" s="85" t="s">
        <v>134</v>
      </c>
      <c r="M39" s="85">
        <v>1</v>
      </c>
      <c r="N39" s="85">
        <v>0</v>
      </c>
      <c r="O39" s="85">
        <v>1</v>
      </c>
      <c r="P39" s="85">
        <v>0</v>
      </c>
      <c r="Q39" s="85">
        <v>0</v>
      </c>
      <c r="R39" s="85">
        <v>0</v>
      </c>
      <c r="S39" s="85">
        <v>1</v>
      </c>
      <c r="T39" s="85">
        <v>0</v>
      </c>
      <c r="U39" s="85">
        <v>0</v>
      </c>
      <c r="V39" s="85">
        <v>0</v>
      </c>
      <c r="W39" s="85"/>
      <c r="X39" s="85" t="s">
        <v>320</v>
      </c>
      <c r="Y39" s="85"/>
      <c r="Z39" s="85"/>
      <c r="AA39" s="85">
        <v>1</v>
      </c>
      <c r="AB39" s="86"/>
      <c r="AC39" s="86"/>
    </row>
    <row r="40" spans="1:29" s="87" customFormat="1" ht="45">
      <c r="A40" s="85">
        <v>30</v>
      </c>
      <c r="B40" s="85" t="s">
        <v>232</v>
      </c>
      <c r="C40" s="85" t="s">
        <v>223</v>
      </c>
      <c r="D40" s="85" t="s">
        <v>321</v>
      </c>
      <c r="E40" s="85" t="s">
        <v>225</v>
      </c>
      <c r="F40" s="85" t="s">
        <v>322</v>
      </c>
      <c r="G40" s="85" t="s">
        <v>323</v>
      </c>
      <c r="H40" s="85" t="s">
        <v>98</v>
      </c>
      <c r="I40" s="85">
        <v>1.25</v>
      </c>
      <c r="J40" s="85" t="s">
        <v>223</v>
      </c>
      <c r="K40" s="85" t="s">
        <v>134</v>
      </c>
      <c r="L40" s="85" t="s">
        <v>134</v>
      </c>
      <c r="M40" s="85">
        <v>1</v>
      </c>
      <c r="N40" s="85">
        <v>0</v>
      </c>
      <c r="O40" s="85">
        <v>1</v>
      </c>
      <c r="P40" s="85">
        <v>0</v>
      </c>
      <c r="Q40" s="85">
        <v>0</v>
      </c>
      <c r="R40" s="85">
        <v>0</v>
      </c>
      <c r="S40" s="85">
        <v>1</v>
      </c>
      <c r="T40" s="85">
        <v>0</v>
      </c>
      <c r="U40" s="85">
        <v>0</v>
      </c>
      <c r="V40" s="85">
        <v>0</v>
      </c>
      <c r="W40" s="85"/>
      <c r="X40" s="85" t="s">
        <v>324</v>
      </c>
      <c r="Y40" s="85"/>
      <c r="Z40" s="85"/>
      <c r="AA40" s="85">
        <v>1</v>
      </c>
      <c r="AB40" s="86"/>
      <c r="AC40" s="86"/>
    </row>
    <row r="41" spans="1:29" s="87" customFormat="1" ht="45">
      <c r="A41" s="85">
        <v>31</v>
      </c>
      <c r="B41" s="85" t="s">
        <v>232</v>
      </c>
      <c r="C41" s="85" t="s">
        <v>223</v>
      </c>
      <c r="D41" s="85" t="s">
        <v>325</v>
      </c>
      <c r="E41" s="85" t="s">
        <v>225</v>
      </c>
      <c r="F41" s="85" t="s">
        <v>326</v>
      </c>
      <c r="G41" s="85" t="s">
        <v>327</v>
      </c>
      <c r="H41" s="85" t="s">
        <v>98</v>
      </c>
      <c r="I41" s="85">
        <v>3.75</v>
      </c>
      <c r="J41" s="85" t="s">
        <v>223</v>
      </c>
      <c r="K41" s="85" t="s">
        <v>134</v>
      </c>
      <c r="L41" s="85" t="s">
        <v>134</v>
      </c>
      <c r="M41" s="85">
        <v>1</v>
      </c>
      <c r="N41" s="85">
        <v>0</v>
      </c>
      <c r="O41" s="85">
        <v>1</v>
      </c>
      <c r="P41" s="85">
        <v>0</v>
      </c>
      <c r="Q41" s="85">
        <v>0</v>
      </c>
      <c r="R41" s="85">
        <v>0</v>
      </c>
      <c r="S41" s="85">
        <v>1</v>
      </c>
      <c r="T41" s="85">
        <v>0</v>
      </c>
      <c r="U41" s="85">
        <v>0</v>
      </c>
      <c r="V41" s="85">
        <v>0</v>
      </c>
      <c r="W41" s="85"/>
      <c r="X41" s="85" t="s">
        <v>328</v>
      </c>
      <c r="Y41" s="85"/>
      <c r="Z41" s="85"/>
      <c r="AA41" s="85">
        <v>1</v>
      </c>
      <c r="AB41" s="86"/>
      <c r="AC41" s="86"/>
    </row>
    <row r="42" spans="1:29" s="87" customFormat="1" ht="45">
      <c r="A42" s="85">
        <v>32</v>
      </c>
      <c r="B42" s="85" t="s">
        <v>232</v>
      </c>
      <c r="C42" s="85" t="s">
        <v>223</v>
      </c>
      <c r="D42" s="85" t="s">
        <v>329</v>
      </c>
      <c r="E42" s="85" t="s">
        <v>225</v>
      </c>
      <c r="F42" s="85" t="s">
        <v>330</v>
      </c>
      <c r="G42" s="85" t="s">
        <v>331</v>
      </c>
      <c r="H42" s="85" t="s">
        <v>102</v>
      </c>
      <c r="I42" s="85">
        <v>15.166</v>
      </c>
      <c r="J42" s="85" t="s">
        <v>223</v>
      </c>
      <c r="K42" s="85" t="s">
        <v>134</v>
      </c>
      <c r="L42" s="85" t="s">
        <v>134</v>
      </c>
      <c r="M42" s="85">
        <v>1</v>
      </c>
      <c r="N42" s="85">
        <v>0</v>
      </c>
      <c r="O42" s="85">
        <v>0</v>
      </c>
      <c r="P42" s="85">
        <v>1</v>
      </c>
      <c r="Q42" s="85">
        <v>0</v>
      </c>
      <c r="R42" s="85">
        <v>0</v>
      </c>
      <c r="S42" s="85">
        <v>1</v>
      </c>
      <c r="T42" s="85">
        <v>0</v>
      </c>
      <c r="U42" s="85">
        <v>0</v>
      </c>
      <c r="V42" s="85">
        <v>294</v>
      </c>
      <c r="W42" s="85"/>
      <c r="X42" s="85" t="s">
        <v>332</v>
      </c>
      <c r="Y42" s="85" t="s">
        <v>333</v>
      </c>
      <c r="Z42" s="85"/>
      <c r="AA42" s="85">
        <v>1</v>
      </c>
      <c r="AB42" s="86"/>
      <c r="AC42" s="86"/>
    </row>
    <row r="43" spans="1:29" s="87" customFormat="1" ht="56.25">
      <c r="A43" s="85">
        <v>33</v>
      </c>
      <c r="B43" s="85" t="s">
        <v>238</v>
      </c>
      <c r="C43" s="85" t="s">
        <v>223</v>
      </c>
      <c r="D43" s="85" t="s">
        <v>334</v>
      </c>
      <c r="E43" s="85" t="s">
        <v>225</v>
      </c>
      <c r="F43" s="85" t="s">
        <v>335</v>
      </c>
      <c r="G43" s="85" t="s">
        <v>336</v>
      </c>
      <c r="H43" s="85" t="s">
        <v>98</v>
      </c>
      <c r="I43" s="85">
        <v>3.666</v>
      </c>
      <c r="J43" s="85" t="s">
        <v>223</v>
      </c>
      <c r="K43" s="85" t="s">
        <v>134</v>
      </c>
      <c r="L43" s="85" t="s">
        <v>134</v>
      </c>
      <c r="M43" s="85">
        <v>1</v>
      </c>
      <c r="N43" s="85">
        <v>0</v>
      </c>
      <c r="O43" s="85">
        <v>1</v>
      </c>
      <c r="P43" s="85">
        <v>0</v>
      </c>
      <c r="Q43" s="85">
        <v>0</v>
      </c>
      <c r="R43" s="85">
        <v>0</v>
      </c>
      <c r="S43" s="85">
        <v>1</v>
      </c>
      <c r="T43" s="85">
        <v>0</v>
      </c>
      <c r="U43" s="85">
        <v>0</v>
      </c>
      <c r="V43" s="85">
        <v>0</v>
      </c>
      <c r="W43" s="85"/>
      <c r="X43" s="85" t="s">
        <v>337</v>
      </c>
      <c r="Y43" s="85"/>
      <c r="Z43" s="85"/>
      <c r="AA43" s="85">
        <v>1</v>
      </c>
      <c r="AB43" s="86"/>
      <c r="AC43" s="86"/>
    </row>
    <row r="44" spans="1:29" s="87" customFormat="1" ht="56.25">
      <c r="A44" s="85">
        <v>34</v>
      </c>
      <c r="B44" s="85" t="s">
        <v>238</v>
      </c>
      <c r="C44" s="85" t="s">
        <v>223</v>
      </c>
      <c r="D44" s="85" t="s">
        <v>334</v>
      </c>
      <c r="E44" s="85" t="s">
        <v>225</v>
      </c>
      <c r="F44" s="85" t="s">
        <v>335</v>
      </c>
      <c r="G44" s="85" t="s">
        <v>335</v>
      </c>
      <c r="H44" s="85" t="s">
        <v>98</v>
      </c>
      <c r="I44" s="85">
        <v>0</v>
      </c>
      <c r="J44" s="85" t="s">
        <v>223</v>
      </c>
      <c r="K44" s="85" t="s">
        <v>134</v>
      </c>
      <c r="L44" s="85" t="s">
        <v>134</v>
      </c>
      <c r="M44" s="85">
        <v>1</v>
      </c>
      <c r="N44" s="85">
        <v>0</v>
      </c>
      <c r="O44" s="85">
        <v>1</v>
      </c>
      <c r="P44" s="85">
        <v>0</v>
      </c>
      <c r="Q44" s="85">
        <v>0</v>
      </c>
      <c r="R44" s="85">
        <v>0</v>
      </c>
      <c r="S44" s="85">
        <v>1</v>
      </c>
      <c r="T44" s="85">
        <v>0</v>
      </c>
      <c r="U44" s="85">
        <v>0</v>
      </c>
      <c r="V44" s="85">
        <v>0</v>
      </c>
      <c r="W44" s="85"/>
      <c r="X44" s="85" t="s">
        <v>338</v>
      </c>
      <c r="Y44" s="85"/>
      <c r="Z44" s="85"/>
      <c r="AA44" s="85">
        <v>0</v>
      </c>
      <c r="AB44" s="86"/>
      <c r="AC44" s="86"/>
    </row>
    <row r="45" spans="1:29" s="87" customFormat="1" ht="45">
      <c r="A45" s="85">
        <v>35</v>
      </c>
      <c r="B45" s="85" t="s">
        <v>232</v>
      </c>
      <c r="C45" s="85" t="s">
        <v>223</v>
      </c>
      <c r="D45" s="85" t="s">
        <v>339</v>
      </c>
      <c r="E45" s="85" t="s">
        <v>225</v>
      </c>
      <c r="F45" s="85" t="s">
        <v>340</v>
      </c>
      <c r="G45" s="85" t="s">
        <v>341</v>
      </c>
      <c r="H45" s="85" t="s">
        <v>102</v>
      </c>
      <c r="I45" s="85">
        <v>0.25</v>
      </c>
      <c r="J45" s="85" t="s">
        <v>223</v>
      </c>
      <c r="K45" s="85" t="s">
        <v>134</v>
      </c>
      <c r="L45" s="85" t="s">
        <v>134</v>
      </c>
      <c r="M45" s="85">
        <v>1</v>
      </c>
      <c r="N45" s="85">
        <v>0</v>
      </c>
      <c r="O45" s="85">
        <v>1</v>
      </c>
      <c r="P45" s="85">
        <v>0</v>
      </c>
      <c r="Q45" s="85">
        <v>0</v>
      </c>
      <c r="R45" s="85">
        <v>0</v>
      </c>
      <c r="S45" s="85">
        <v>1</v>
      </c>
      <c r="T45" s="85">
        <v>0</v>
      </c>
      <c r="U45" s="85">
        <v>0</v>
      </c>
      <c r="V45" s="85">
        <v>1000</v>
      </c>
      <c r="W45" s="85"/>
      <c r="X45" s="85" t="s">
        <v>342</v>
      </c>
      <c r="Y45" s="85" t="s">
        <v>333</v>
      </c>
      <c r="Z45" s="85"/>
      <c r="AA45" s="85">
        <v>1</v>
      </c>
      <c r="AB45" s="86"/>
      <c r="AC45" s="86"/>
    </row>
    <row r="46" spans="1:29" s="87" customFormat="1" ht="45">
      <c r="A46" s="85">
        <v>36</v>
      </c>
      <c r="B46" s="85" t="s">
        <v>232</v>
      </c>
      <c r="C46" s="85" t="s">
        <v>223</v>
      </c>
      <c r="D46" s="85" t="s">
        <v>343</v>
      </c>
      <c r="E46" s="85" t="s">
        <v>225</v>
      </c>
      <c r="F46" s="85" t="s">
        <v>340</v>
      </c>
      <c r="G46" s="85" t="s">
        <v>340</v>
      </c>
      <c r="H46" s="85" t="s">
        <v>102</v>
      </c>
      <c r="I46" s="85">
        <v>0</v>
      </c>
      <c r="J46" s="85" t="s">
        <v>223</v>
      </c>
      <c r="K46" s="85" t="s">
        <v>134</v>
      </c>
      <c r="L46" s="85" t="s">
        <v>134</v>
      </c>
      <c r="M46" s="85">
        <v>1</v>
      </c>
      <c r="N46" s="85">
        <v>0</v>
      </c>
      <c r="O46" s="85">
        <v>1</v>
      </c>
      <c r="P46" s="85">
        <v>0</v>
      </c>
      <c r="Q46" s="85">
        <v>0</v>
      </c>
      <c r="R46" s="85">
        <v>0</v>
      </c>
      <c r="S46" s="85">
        <v>1</v>
      </c>
      <c r="T46" s="85">
        <v>0</v>
      </c>
      <c r="U46" s="85">
        <v>0</v>
      </c>
      <c r="V46" s="85">
        <v>200</v>
      </c>
      <c r="W46" s="85"/>
      <c r="X46" s="85" t="s">
        <v>342</v>
      </c>
      <c r="Y46" s="85" t="s">
        <v>333</v>
      </c>
      <c r="Z46" s="85"/>
      <c r="AA46" s="85">
        <v>0</v>
      </c>
      <c r="AB46" s="86"/>
      <c r="AC46" s="86"/>
    </row>
    <row r="47" spans="1:29" s="87" customFormat="1" ht="45">
      <c r="A47" s="85">
        <v>37</v>
      </c>
      <c r="B47" s="85" t="s">
        <v>232</v>
      </c>
      <c r="C47" s="85" t="s">
        <v>223</v>
      </c>
      <c r="D47" s="85" t="s">
        <v>344</v>
      </c>
      <c r="E47" s="85" t="s">
        <v>225</v>
      </c>
      <c r="F47" s="85" t="s">
        <v>340</v>
      </c>
      <c r="G47" s="85" t="s">
        <v>340</v>
      </c>
      <c r="H47" s="85" t="s">
        <v>102</v>
      </c>
      <c r="I47" s="85">
        <v>0</v>
      </c>
      <c r="J47" s="85" t="s">
        <v>223</v>
      </c>
      <c r="K47" s="85" t="s">
        <v>134</v>
      </c>
      <c r="L47" s="85" t="s">
        <v>134</v>
      </c>
      <c r="M47" s="85">
        <v>1</v>
      </c>
      <c r="N47" s="85">
        <v>0</v>
      </c>
      <c r="O47" s="85">
        <v>1</v>
      </c>
      <c r="P47" s="85">
        <v>0</v>
      </c>
      <c r="Q47" s="85">
        <v>0</v>
      </c>
      <c r="R47" s="85">
        <v>0</v>
      </c>
      <c r="S47" s="85">
        <v>1</v>
      </c>
      <c r="T47" s="85">
        <v>0</v>
      </c>
      <c r="U47" s="85">
        <v>0</v>
      </c>
      <c r="V47" s="85">
        <v>300</v>
      </c>
      <c r="W47" s="85"/>
      <c r="X47" s="85" t="s">
        <v>342</v>
      </c>
      <c r="Y47" s="85" t="s">
        <v>333</v>
      </c>
      <c r="Z47" s="85"/>
      <c r="AA47" s="85">
        <v>0</v>
      </c>
      <c r="AB47" s="86"/>
      <c r="AC47" s="86"/>
    </row>
    <row r="48" spans="1:29" s="87" customFormat="1" ht="45">
      <c r="A48" s="85">
        <v>36</v>
      </c>
      <c r="B48" s="85" t="s">
        <v>232</v>
      </c>
      <c r="C48" s="85" t="s">
        <v>223</v>
      </c>
      <c r="D48" s="85" t="s">
        <v>343</v>
      </c>
      <c r="E48" s="85" t="s">
        <v>225</v>
      </c>
      <c r="F48" s="85" t="s">
        <v>340</v>
      </c>
      <c r="G48" s="85" t="s">
        <v>340</v>
      </c>
      <c r="H48" s="85" t="s">
        <v>102</v>
      </c>
      <c r="I48" s="85">
        <v>0</v>
      </c>
      <c r="J48" s="85" t="s">
        <v>223</v>
      </c>
      <c r="K48" s="85" t="s">
        <v>134</v>
      </c>
      <c r="L48" s="85" t="s">
        <v>134</v>
      </c>
      <c r="M48" s="85">
        <v>1</v>
      </c>
      <c r="N48" s="85">
        <v>0</v>
      </c>
      <c r="O48" s="85">
        <v>1</v>
      </c>
      <c r="P48" s="85">
        <v>0</v>
      </c>
      <c r="Q48" s="85">
        <v>0</v>
      </c>
      <c r="R48" s="85">
        <v>0</v>
      </c>
      <c r="S48" s="85">
        <v>1</v>
      </c>
      <c r="T48" s="85">
        <v>0</v>
      </c>
      <c r="U48" s="85">
        <v>0</v>
      </c>
      <c r="V48" s="85">
        <v>200</v>
      </c>
      <c r="W48" s="85"/>
      <c r="X48" s="85" t="s">
        <v>342</v>
      </c>
      <c r="Y48" s="85" t="s">
        <v>333</v>
      </c>
      <c r="Z48" s="85"/>
      <c r="AA48" s="85">
        <v>0</v>
      </c>
      <c r="AB48" s="86"/>
      <c r="AC48" s="86"/>
    </row>
    <row r="49" spans="1:29" s="87" customFormat="1" ht="45">
      <c r="A49" s="85">
        <v>37</v>
      </c>
      <c r="B49" s="85" t="s">
        <v>232</v>
      </c>
      <c r="C49" s="85" t="s">
        <v>223</v>
      </c>
      <c r="D49" s="85" t="s">
        <v>344</v>
      </c>
      <c r="E49" s="85" t="s">
        <v>225</v>
      </c>
      <c r="F49" s="85" t="s">
        <v>340</v>
      </c>
      <c r="G49" s="85" t="s">
        <v>340</v>
      </c>
      <c r="H49" s="85" t="s">
        <v>102</v>
      </c>
      <c r="I49" s="85">
        <v>0</v>
      </c>
      <c r="J49" s="85" t="s">
        <v>223</v>
      </c>
      <c r="K49" s="85" t="s">
        <v>134</v>
      </c>
      <c r="L49" s="85" t="s">
        <v>134</v>
      </c>
      <c r="M49" s="85">
        <v>1</v>
      </c>
      <c r="N49" s="85">
        <v>0</v>
      </c>
      <c r="O49" s="85">
        <v>1</v>
      </c>
      <c r="P49" s="85">
        <v>0</v>
      </c>
      <c r="Q49" s="85">
        <v>0</v>
      </c>
      <c r="R49" s="85">
        <v>0</v>
      </c>
      <c r="S49" s="85">
        <v>1</v>
      </c>
      <c r="T49" s="85">
        <v>0</v>
      </c>
      <c r="U49" s="85">
        <v>0</v>
      </c>
      <c r="V49" s="85">
        <v>300</v>
      </c>
      <c r="W49" s="85"/>
      <c r="X49" s="85" t="s">
        <v>342</v>
      </c>
      <c r="Y49" s="85" t="s">
        <v>333</v>
      </c>
      <c r="Z49" s="85"/>
      <c r="AA49" s="85">
        <v>0</v>
      </c>
      <c r="AB49" s="86"/>
      <c r="AC49" s="86"/>
    </row>
    <row r="50" spans="1:29" s="87" customFormat="1" ht="45">
      <c r="A50" s="85">
        <v>38</v>
      </c>
      <c r="B50" s="85" t="s">
        <v>232</v>
      </c>
      <c r="C50" s="85" t="s">
        <v>223</v>
      </c>
      <c r="D50" s="85" t="s">
        <v>345</v>
      </c>
      <c r="E50" s="85" t="s">
        <v>346</v>
      </c>
      <c r="F50" s="85" t="s">
        <v>347</v>
      </c>
      <c r="G50" s="85" t="s">
        <v>348</v>
      </c>
      <c r="H50" s="85" t="s">
        <v>102</v>
      </c>
      <c r="I50" s="85">
        <v>0.08</v>
      </c>
      <c r="J50" s="85" t="s">
        <v>223</v>
      </c>
      <c r="K50" s="85" t="s">
        <v>134</v>
      </c>
      <c r="L50" s="85" t="s">
        <v>134</v>
      </c>
      <c r="M50" s="85">
        <v>1</v>
      </c>
      <c r="N50" s="85">
        <v>0</v>
      </c>
      <c r="O50" s="85">
        <v>0</v>
      </c>
      <c r="P50" s="85">
        <v>1</v>
      </c>
      <c r="Q50" s="85">
        <v>0</v>
      </c>
      <c r="R50" s="85">
        <v>0</v>
      </c>
      <c r="S50" s="85">
        <v>0</v>
      </c>
      <c r="T50" s="85">
        <v>1</v>
      </c>
      <c r="U50" s="85">
        <v>0</v>
      </c>
      <c r="V50" s="85">
        <v>0</v>
      </c>
      <c r="W50" s="85"/>
      <c r="X50" s="85" t="s">
        <v>349</v>
      </c>
      <c r="Y50" s="85" t="s">
        <v>333</v>
      </c>
      <c r="Z50" s="85"/>
      <c r="AA50" s="85">
        <v>1</v>
      </c>
      <c r="AB50" s="86"/>
      <c r="AC50" s="86"/>
    </row>
    <row r="51" spans="1:29" s="87" customFormat="1" ht="56.25">
      <c r="A51" s="85">
        <v>39</v>
      </c>
      <c r="B51" s="85" t="s">
        <v>238</v>
      </c>
      <c r="C51" s="85" t="s">
        <v>223</v>
      </c>
      <c r="D51" s="85" t="s">
        <v>350</v>
      </c>
      <c r="E51" s="85" t="s">
        <v>351</v>
      </c>
      <c r="F51" s="85" t="s">
        <v>352</v>
      </c>
      <c r="G51" s="85" t="s">
        <v>353</v>
      </c>
      <c r="H51" s="85" t="s">
        <v>98</v>
      </c>
      <c r="I51" s="85">
        <v>0.067</v>
      </c>
      <c r="J51" s="85" t="s">
        <v>223</v>
      </c>
      <c r="K51" s="85" t="s">
        <v>134</v>
      </c>
      <c r="L51" s="85" t="s">
        <v>134</v>
      </c>
      <c r="M51" s="85">
        <v>1</v>
      </c>
      <c r="N51" s="85">
        <v>0</v>
      </c>
      <c r="O51" s="85">
        <v>1</v>
      </c>
      <c r="P51" s="85">
        <v>0</v>
      </c>
      <c r="Q51" s="85">
        <v>0</v>
      </c>
      <c r="R51" s="85">
        <v>1</v>
      </c>
      <c r="S51" s="85">
        <v>0</v>
      </c>
      <c r="T51" s="85">
        <v>0</v>
      </c>
      <c r="U51" s="85">
        <v>0</v>
      </c>
      <c r="V51" s="85">
        <v>0</v>
      </c>
      <c r="W51" s="85"/>
      <c r="X51" s="85" t="s">
        <v>354</v>
      </c>
      <c r="Y51" s="85"/>
      <c r="Z51" s="85"/>
      <c r="AA51" s="85">
        <v>1</v>
      </c>
      <c r="AB51" s="86"/>
      <c r="AC51" s="86"/>
    </row>
    <row r="52" spans="1:29" s="87" customFormat="1" ht="45">
      <c r="A52" s="85">
        <v>40</v>
      </c>
      <c r="B52" s="85" t="s">
        <v>222</v>
      </c>
      <c r="C52" s="85" t="s">
        <v>252</v>
      </c>
      <c r="D52" s="85" t="s">
        <v>355</v>
      </c>
      <c r="E52" s="85" t="s">
        <v>225</v>
      </c>
      <c r="F52" s="85" t="s">
        <v>356</v>
      </c>
      <c r="G52" s="85" t="s">
        <v>357</v>
      </c>
      <c r="H52" s="85" t="s">
        <v>98</v>
      </c>
      <c r="I52" s="85">
        <v>0.75</v>
      </c>
      <c r="J52" s="85" t="s">
        <v>252</v>
      </c>
      <c r="K52" s="85" t="s">
        <v>134</v>
      </c>
      <c r="L52" s="85" t="s">
        <v>134</v>
      </c>
      <c r="M52" s="85">
        <v>1</v>
      </c>
      <c r="N52" s="85">
        <v>0</v>
      </c>
      <c r="O52" s="85">
        <v>1</v>
      </c>
      <c r="P52" s="85">
        <v>0</v>
      </c>
      <c r="Q52" s="85">
        <v>0</v>
      </c>
      <c r="R52" s="85">
        <v>0</v>
      </c>
      <c r="S52" s="85">
        <v>1</v>
      </c>
      <c r="T52" s="85">
        <v>0</v>
      </c>
      <c r="U52" s="85">
        <v>0</v>
      </c>
      <c r="V52" s="85">
        <v>0</v>
      </c>
      <c r="W52" s="85"/>
      <c r="X52" s="85" t="s">
        <v>358</v>
      </c>
      <c r="Y52" s="85"/>
      <c r="Z52" s="85"/>
      <c r="AA52" s="85">
        <v>1</v>
      </c>
      <c r="AB52" s="86"/>
      <c r="AC52" s="86"/>
    </row>
    <row r="53" spans="1:29" s="87" customFormat="1" ht="56.25">
      <c r="A53" s="85">
        <v>41</v>
      </c>
      <c r="B53" s="85" t="s">
        <v>238</v>
      </c>
      <c r="C53" s="85" t="s">
        <v>223</v>
      </c>
      <c r="D53" s="85" t="s">
        <v>359</v>
      </c>
      <c r="E53" s="85" t="s">
        <v>263</v>
      </c>
      <c r="F53" s="85" t="s">
        <v>360</v>
      </c>
      <c r="G53" s="85" t="s">
        <v>361</v>
      </c>
      <c r="H53" s="85" t="s">
        <v>98</v>
      </c>
      <c r="I53" s="85">
        <v>263.667</v>
      </c>
      <c r="J53" s="85" t="s">
        <v>223</v>
      </c>
      <c r="K53" s="85" t="s">
        <v>134</v>
      </c>
      <c r="L53" s="85" t="s">
        <v>134</v>
      </c>
      <c r="M53" s="85">
        <v>1</v>
      </c>
      <c r="N53" s="85">
        <v>1</v>
      </c>
      <c r="O53" s="85">
        <v>0</v>
      </c>
      <c r="P53" s="85">
        <v>0</v>
      </c>
      <c r="Q53" s="85">
        <v>1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/>
      <c r="X53" s="85" t="s">
        <v>362</v>
      </c>
      <c r="Y53" s="85"/>
      <c r="Z53" s="85"/>
      <c r="AA53" s="85">
        <v>1</v>
      </c>
      <c r="AB53" s="86"/>
      <c r="AC53" s="86"/>
    </row>
    <row r="54" spans="1:29" s="87" customFormat="1" ht="56.25">
      <c r="A54" s="85">
        <v>42</v>
      </c>
      <c r="B54" s="85" t="s">
        <v>238</v>
      </c>
      <c r="C54" s="85" t="s">
        <v>286</v>
      </c>
      <c r="D54" s="85" t="s">
        <v>363</v>
      </c>
      <c r="E54" s="85" t="s">
        <v>263</v>
      </c>
      <c r="F54" s="85" t="s">
        <v>364</v>
      </c>
      <c r="G54" s="85" t="s">
        <v>365</v>
      </c>
      <c r="H54" s="85" t="s">
        <v>98</v>
      </c>
      <c r="I54" s="85">
        <v>11.95</v>
      </c>
      <c r="J54" s="85" t="s">
        <v>286</v>
      </c>
      <c r="K54" s="85" t="s">
        <v>134</v>
      </c>
      <c r="L54" s="85" t="s">
        <v>134</v>
      </c>
      <c r="M54" s="85">
        <v>1</v>
      </c>
      <c r="N54" s="85">
        <v>1</v>
      </c>
      <c r="O54" s="85">
        <v>0</v>
      </c>
      <c r="P54" s="85">
        <v>0</v>
      </c>
      <c r="Q54" s="85">
        <v>1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/>
      <c r="X54" s="85" t="s">
        <v>366</v>
      </c>
      <c r="Y54" s="85"/>
      <c r="Z54" s="85"/>
      <c r="AA54" s="85">
        <v>1</v>
      </c>
      <c r="AB54" s="86"/>
      <c r="AC54" s="86"/>
    </row>
    <row r="55" spans="1:29" s="87" customFormat="1" ht="56.25">
      <c r="A55" s="85">
        <v>43</v>
      </c>
      <c r="B55" s="85" t="s">
        <v>238</v>
      </c>
      <c r="C55" s="85" t="s">
        <v>223</v>
      </c>
      <c r="D55" s="85" t="s">
        <v>367</v>
      </c>
      <c r="E55" s="85" t="s">
        <v>263</v>
      </c>
      <c r="F55" s="85" t="s">
        <v>368</v>
      </c>
      <c r="G55" s="85" t="s">
        <v>369</v>
      </c>
      <c r="H55" s="85" t="s">
        <v>98</v>
      </c>
      <c r="I55" s="85">
        <v>3.667</v>
      </c>
      <c r="J55" s="85" t="s">
        <v>223</v>
      </c>
      <c r="K55" s="85" t="s">
        <v>134</v>
      </c>
      <c r="L55" s="85" t="s">
        <v>134</v>
      </c>
      <c r="M55" s="85">
        <v>1</v>
      </c>
      <c r="N55" s="85">
        <v>1</v>
      </c>
      <c r="O55" s="85">
        <v>0</v>
      </c>
      <c r="P55" s="85">
        <v>0</v>
      </c>
      <c r="Q55" s="85">
        <v>1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/>
      <c r="X55" s="85" t="s">
        <v>370</v>
      </c>
      <c r="Y55" s="85"/>
      <c r="Z55" s="85"/>
      <c r="AA55" s="85">
        <v>1</v>
      </c>
      <c r="AB55" s="86"/>
      <c r="AC55" s="86"/>
    </row>
    <row r="56" spans="1:29" s="87" customFormat="1" ht="56.25">
      <c r="A56" s="85">
        <v>44</v>
      </c>
      <c r="B56" s="85" t="s">
        <v>238</v>
      </c>
      <c r="C56" s="85" t="s">
        <v>286</v>
      </c>
      <c r="D56" s="85" t="s">
        <v>371</v>
      </c>
      <c r="E56" s="85" t="s">
        <v>263</v>
      </c>
      <c r="F56" s="85" t="s">
        <v>372</v>
      </c>
      <c r="G56" s="85" t="s">
        <v>373</v>
      </c>
      <c r="H56" s="85" t="s">
        <v>98</v>
      </c>
      <c r="I56" s="85">
        <v>12.15</v>
      </c>
      <c r="J56" s="85" t="s">
        <v>286</v>
      </c>
      <c r="K56" s="85" t="s">
        <v>134</v>
      </c>
      <c r="L56" s="85" t="s">
        <v>134</v>
      </c>
      <c r="M56" s="85">
        <v>1</v>
      </c>
      <c r="N56" s="85">
        <v>1</v>
      </c>
      <c r="O56" s="85">
        <v>0</v>
      </c>
      <c r="P56" s="85">
        <v>0</v>
      </c>
      <c r="Q56" s="85">
        <v>1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/>
      <c r="X56" s="85" t="s">
        <v>374</v>
      </c>
      <c r="Y56" s="85"/>
      <c r="Z56" s="85"/>
      <c r="AA56" s="85">
        <v>1</v>
      </c>
      <c r="AB56" s="86"/>
      <c r="AC56" s="86"/>
    </row>
    <row r="57" spans="1:29" s="87" customFormat="1" ht="56.25">
      <c r="A57" s="85">
        <v>45</v>
      </c>
      <c r="B57" s="85" t="s">
        <v>238</v>
      </c>
      <c r="C57" s="85" t="s">
        <v>223</v>
      </c>
      <c r="D57" s="85" t="s">
        <v>375</v>
      </c>
      <c r="E57" s="85" t="s">
        <v>263</v>
      </c>
      <c r="F57" s="85" t="s">
        <v>376</v>
      </c>
      <c r="G57" s="85" t="s">
        <v>377</v>
      </c>
      <c r="H57" s="85" t="s">
        <v>98</v>
      </c>
      <c r="I57" s="85">
        <v>4.083</v>
      </c>
      <c r="J57" s="85" t="s">
        <v>223</v>
      </c>
      <c r="K57" s="85" t="s">
        <v>134</v>
      </c>
      <c r="L57" s="85" t="s">
        <v>134</v>
      </c>
      <c r="M57" s="85">
        <v>1</v>
      </c>
      <c r="N57" s="85">
        <v>1</v>
      </c>
      <c r="O57" s="85">
        <v>0</v>
      </c>
      <c r="P57" s="85">
        <v>0</v>
      </c>
      <c r="Q57" s="85">
        <v>1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/>
      <c r="X57" s="85" t="s">
        <v>378</v>
      </c>
      <c r="Y57" s="85"/>
      <c r="Z57" s="85"/>
      <c r="AA57" s="85">
        <v>1</v>
      </c>
      <c r="AB57" s="86"/>
      <c r="AC57" s="86"/>
    </row>
    <row r="58" spans="1:29" s="87" customFormat="1" ht="56.25">
      <c r="A58" s="85">
        <v>46</v>
      </c>
      <c r="B58" s="85" t="s">
        <v>238</v>
      </c>
      <c r="C58" s="85" t="s">
        <v>379</v>
      </c>
      <c r="D58" s="85" t="s">
        <v>380</v>
      </c>
      <c r="E58" s="85" t="s">
        <v>263</v>
      </c>
      <c r="F58" s="85" t="s">
        <v>381</v>
      </c>
      <c r="G58" s="85" t="s">
        <v>382</v>
      </c>
      <c r="H58" s="85" t="s">
        <v>98</v>
      </c>
      <c r="I58" s="85">
        <v>9.633</v>
      </c>
      <c r="J58" s="85" t="s">
        <v>379</v>
      </c>
      <c r="K58" s="85" t="s">
        <v>134</v>
      </c>
      <c r="L58" s="85" t="s">
        <v>134</v>
      </c>
      <c r="M58" s="85">
        <v>1</v>
      </c>
      <c r="N58" s="85">
        <v>1</v>
      </c>
      <c r="O58" s="85">
        <v>0</v>
      </c>
      <c r="P58" s="85">
        <v>0</v>
      </c>
      <c r="Q58" s="85">
        <v>1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/>
      <c r="X58" s="85" t="s">
        <v>383</v>
      </c>
      <c r="Y58" s="85"/>
      <c r="Z58" s="85"/>
      <c r="AA58" s="85">
        <v>1</v>
      </c>
      <c r="AB58" s="86"/>
      <c r="AC58" s="86"/>
    </row>
    <row r="59" spans="1:29" s="87" customFormat="1" ht="45">
      <c r="A59" s="85">
        <v>47</v>
      </c>
      <c r="B59" s="85" t="s">
        <v>222</v>
      </c>
      <c r="C59" s="85" t="s">
        <v>252</v>
      </c>
      <c r="D59" s="85" t="s">
        <v>384</v>
      </c>
      <c r="E59" s="85" t="s">
        <v>225</v>
      </c>
      <c r="F59" s="85" t="s">
        <v>385</v>
      </c>
      <c r="G59" s="85" t="s">
        <v>385</v>
      </c>
      <c r="H59" s="85" t="s">
        <v>102</v>
      </c>
      <c r="I59" s="85">
        <v>0</v>
      </c>
      <c r="J59" s="85" t="s">
        <v>252</v>
      </c>
      <c r="K59" s="85" t="s">
        <v>134</v>
      </c>
      <c r="L59" s="85" t="s">
        <v>134</v>
      </c>
      <c r="M59" s="85">
        <v>1</v>
      </c>
      <c r="N59" s="85">
        <v>0</v>
      </c>
      <c r="O59" s="85">
        <v>1</v>
      </c>
      <c r="P59" s="85">
        <v>0</v>
      </c>
      <c r="Q59" s="85">
        <v>0</v>
      </c>
      <c r="R59" s="85">
        <v>0</v>
      </c>
      <c r="S59" s="85">
        <v>1</v>
      </c>
      <c r="T59" s="85">
        <v>0</v>
      </c>
      <c r="U59" s="85">
        <v>0</v>
      </c>
      <c r="V59" s="85">
        <v>0</v>
      </c>
      <c r="W59" s="85"/>
      <c r="X59" s="85" t="s">
        <v>386</v>
      </c>
      <c r="Y59" s="85" t="s">
        <v>387</v>
      </c>
      <c r="Z59" s="85" t="s">
        <v>388</v>
      </c>
      <c r="AA59" s="85">
        <v>0</v>
      </c>
      <c r="AB59" s="86"/>
      <c r="AC59" s="86"/>
    </row>
    <row r="60" spans="1:29" s="87" customFormat="1" ht="56.25">
      <c r="A60" s="85">
        <v>48</v>
      </c>
      <c r="B60" s="85" t="s">
        <v>238</v>
      </c>
      <c r="C60" s="85" t="s">
        <v>286</v>
      </c>
      <c r="D60" s="85" t="s">
        <v>363</v>
      </c>
      <c r="E60" s="85" t="s">
        <v>263</v>
      </c>
      <c r="F60" s="85" t="s">
        <v>389</v>
      </c>
      <c r="G60" s="85" t="s">
        <v>390</v>
      </c>
      <c r="H60" s="85" t="s">
        <v>98</v>
      </c>
      <c r="I60" s="85">
        <v>13.933</v>
      </c>
      <c r="J60" s="85" t="s">
        <v>286</v>
      </c>
      <c r="K60" s="85" t="s">
        <v>134</v>
      </c>
      <c r="L60" s="85" t="s">
        <v>134</v>
      </c>
      <c r="M60" s="85">
        <v>1</v>
      </c>
      <c r="N60" s="85">
        <v>1</v>
      </c>
      <c r="O60" s="85">
        <v>0</v>
      </c>
      <c r="P60" s="85">
        <v>0</v>
      </c>
      <c r="Q60" s="85">
        <v>1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/>
      <c r="X60" s="85" t="s">
        <v>391</v>
      </c>
      <c r="Y60" s="85"/>
      <c r="Z60" s="85"/>
      <c r="AA60" s="85">
        <v>1</v>
      </c>
      <c r="AB60" s="86"/>
      <c r="AC60" s="86"/>
    </row>
    <row r="61" spans="1:29" s="87" customFormat="1" ht="56.25">
      <c r="A61" s="85">
        <v>49</v>
      </c>
      <c r="B61" s="85" t="s">
        <v>238</v>
      </c>
      <c r="C61" s="85" t="s">
        <v>223</v>
      </c>
      <c r="D61" s="85" t="s">
        <v>392</v>
      </c>
      <c r="E61" s="85" t="s">
        <v>225</v>
      </c>
      <c r="F61" s="85" t="s">
        <v>393</v>
      </c>
      <c r="G61" s="85" t="s">
        <v>394</v>
      </c>
      <c r="H61" s="85" t="s">
        <v>98</v>
      </c>
      <c r="I61" s="85">
        <v>31.667</v>
      </c>
      <c r="J61" s="85" t="s">
        <v>223</v>
      </c>
      <c r="K61" s="85" t="s">
        <v>134</v>
      </c>
      <c r="L61" s="85" t="s">
        <v>134</v>
      </c>
      <c r="M61" s="85">
        <v>1</v>
      </c>
      <c r="N61" s="85">
        <v>0</v>
      </c>
      <c r="O61" s="85">
        <v>1</v>
      </c>
      <c r="P61" s="85">
        <v>0</v>
      </c>
      <c r="Q61" s="85">
        <v>0</v>
      </c>
      <c r="R61" s="85">
        <v>0</v>
      </c>
      <c r="S61" s="85">
        <v>1</v>
      </c>
      <c r="T61" s="85">
        <v>0</v>
      </c>
      <c r="U61" s="85">
        <v>0</v>
      </c>
      <c r="V61" s="85">
        <v>0</v>
      </c>
      <c r="W61" s="85"/>
      <c r="X61" s="85" t="s">
        <v>395</v>
      </c>
      <c r="Y61" s="85"/>
      <c r="Z61" s="85"/>
      <c r="AA61" s="85">
        <v>1</v>
      </c>
      <c r="AB61" s="86"/>
      <c r="AC61" s="86"/>
    </row>
    <row r="62" spans="1:29" s="87" customFormat="1" ht="56.25">
      <c r="A62" s="85">
        <v>50</v>
      </c>
      <c r="B62" s="85" t="s">
        <v>238</v>
      </c>
      <c r="C62" s="85" t="s">
        <v>286</v>
      </c>
      <c r="D62" s="85" t="s">
        <v>371</v>
      </c>
      <c r="E62" s="85" t="s">
        <v>263</v>
      </c>
      <c r="F62" s="85" t="s">
        <v>396</v>
      </c>
      <c r="G62" s="85" t="s">
        <v>397</v>
      </c>
      <c r="H62" s="85" t="s">
        <v>98</v>
      </c>
      <c r="I62" s="85">
        <v>60.517</v>
      </c>
      <c r="J62" s="85" t="s">
        <v>286</v>
      </c>
      <c r="K62" s="85" t="s">
        <v>134</v>
      </c>
      <c r="L62" s="85" t="s">
        <v>134</v>
      </c>
      <c r="M62" s="85">
        <v>1</v>
      </c>
      <c r="N62" s="85">
        <v>1</v>
      </c>
      <c r="O62" s="85">
        <v>0</v>
      </c>
      <c r="P62" s="85">
        <v>0</v>
      </c>
      <c r="Q62" s="85">
        <v>1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/>
      <c r="X62" s="85" t="s">
        <v>398</v>
      </c>
      <c r="Y62" s="85"/>
      <c r="Z62" s="85"/>
      <c r="AA62" s="85">
        <v>1</v>
      </c>
      <c r="AB62" s="86"/>
      <c r="AC62" s="86"/>
    </row>
    <row r="63" spans="1:29" s="87" customFormat="1" ht="45">
      <c r="A63" s="85">
        <v>51</v>
      </c>
      <c r="B63" s="85" t="s">
        <v>222</v>
      </c>
      <c r="C63" s="85" t="s">
        <v>252</v>
      </c>
      <c r="D63" s="85" t="s">
        <v>399</v>
      </c>
      <c r="E63" s="85" t="s">
        <v>225</v>
      </c>
      <c r="F63" s="85" t="s">
        <v>400</v>
      </c>
      <c r="G63" s="85" t="s">
        <v>401</v>
      </c>
      <c r="H63" s="85" t="s">
        <v>98</v>
      </c>
      <c r="I63" s="85">
        <v>1</v>
      </c>
      <c r="J63" s="85" t="s">
        <v>252</v>
      </c>
      <c r="K63" s="85" t="s">
        <v>134</v>
      </c>
      <c r="L63" s="85" t="s">
        <v>134</v>
      </c>
      <c r="M63" s="85">
        <v>1</v>
      </c>
      <c r="N63" s="85">
        <v>0</v>
      </c>
      <c r="O63" s="85">
        <v>1</v>
      </c>
      <c r="P63" s="85">
        <v>0</v>
      </c>
      <c r="Q63" s="85">
        <v>0</v>
      </c>
      <c r="R63" s="85">
        <v>0</v>
      </c>
      <c r="S63" s="85">
        <v>1</v>
      </c>
      <c r="T63" s="85">
        <v>0</v>
      </c>
      <c r="U63" s="85">
        <v>0</v>
      </c>
      <c r="V63" s="85">
        <v>0</v>
      </c>
      <c r="W63" s="85"/>
      <c r="X63" s="85" t="s">
        <v>402</v>
      </c>
      <c r="Y63" s="85"/>
      <c r="Z63" s="85"/>
      <c r="AA63" s="85">
        <v>1</v>
      </c>
      <c r="AB63" s="86"/>
      <c r="AC63" s="86"/>
    </row>
    <row r="64" spans="1:29" s="87" customFormat="1" ht="45">
      <c r="A64" s="85">
        <v>52</v>
      </c>
      <c r="B64" s="85" t="s">
        <v>222</v>
      </c>
      <c r="C64" s="85" t="s">
        <v>252</v>
      </c>
      <c r="D64" s="85" t="s">
        <v>403</v>
      </c>
      <c r="E64" s="85" t="s">
        <v>225</v>
      </c>
      <c r="F64" s="85" t="s">
        <v>404</v>
      </c>
      <c r="G64" s="85" t="s">
        <v>405</v>
      </c>
      <c r="H64" s="85" t="s">
        <v>98</v>
      </c>
      <c r="I64" s="85">
        <v>1</v>
      </c>
      <c r="J64" s="85" t="s">
        <v>252</v>
      </c>
      <c r="K64" s="85" t="s">
        <v>134</v>
      </c>
      <c r="L64" s="85" t="s">
        <v>134</v>
      </c>
      <c r="M64" s="85">
        <v>1</v>
      </c>
      <c r="N64" s="85">
        <v>0</v>
      </c>
      <c r="O64" s="85">
        <v>1</v>
      </c>
      <c r="P64" s="85">
        <v>0</v>
      </c>
      <c r="Q64" s="85">
        <v>0</v>
      </c>
      <c r="R64" s="85">
        <v>0</v>
      </c>
      <c r="S64" s="85">
        <v>1</v>
      </c>
      <c r="T64" s="85">
        <v>0</v>
      </c>
      <c r="U64" s="85">
        <v>0</v>
      </c>
      <c r="V64" s="85">
        <v>0</v>
      </c>
      <c r="W64" s="85"/>
      <c r="X64" s="85" t="s">
        <v>406</v>
      </c>
      <c r="Y64" s="85"/>
      <c r="Z64" s="85"/>
      <c r="AA64" s="85">
        <v>1</v>
      </c>
      <c r="AB64" s="86"/>
      <c r="AC64" s="86"/>
    </row>
    <row r="65" spans="1:29" s="87" customFormat="1" ht="45">
      <c r="A65" s="85">
        <v>53</v>
      </c>
      <c r="B65" s="85" t="s">
        <v>222</v>
      </c>
      <c r="C65" s="85" t="s">
        <v>252</v>
      </c>
      <c r="D65" s="85" t="s">
        <v>407</v>
      </c>
      <c r="E65" s="85" t="s">
        <v>225</v>
      </c>
      <c r="F65" s="85" t="s">
        <v>405</v>
      </c>
      <c r="G65" s="85" t="s">
        <v>408</v>
      </c>
      <c r="H65" s="85" t="s">
        <v>98</v>
      </c>
      <c r="I65" s="85">
        <v>0.5</v>
      </c>
      <c r="J65" s="85" t="s">
        <v>252</v>
      </c>
      <c r="K65" s="85" t="s">
        <v>134</v>
      </c>
      <c r="L65" s="85" t="s">
        <v>134</v>
      </c>
      <c r="M65" s="85">
        <v>2</v>
      </c>
      <c r="N65" s="85">
        <v>0</v>
      </c>
      <c r="O65" s="85">
        <v>2</v>
      </c>
      <c r="P65" s="85">
        <v>0</v>
      </c>
      <c r="Q65" s="85">
        <v>0</v>
      </c>
      <c r="R65" s="85">
        <v>0</v>
      </c>
      <c r="S65" s="85">
        <v>2</v>
      </c>
      <c r="T65" s="85">
        <v>0</v>
      </c>
      <c r="U65" s="85">
        <v>0</v>
      </c>
      <c r="V65" s="85">
        <v>0</v>
      </c>
      <c r="W65" s="85"/>
      <c r="X65" s="85" t="s">
        <v>409</v>
      </c>
      <c r="Y65" s="85"/>
      <c r="Z65" s="85"/>
      <c r="AA65" s="85">
        <v>1</v>
      </c>
      <c r="AB65" s="86"/>
      <c r="AC65" s="86"/>
    </row>
    <row r="66" spans="1:29" s="87" customFormat="1" ht="45">
      <c r="A66" s="85">
        <v>54</v>
      </c>
      <c r="B66" s="85" t="s">
        <v>222</v>
      </c>
      <c r="C66" s="85" t="s">
        <v>252</v>
      </c>
      <c r="D66" s="85" t="s">
        <v>410</v>
      </c>
      <c r="E66" s="85" t="s">
        <v>225</v>
      </c>
      <c r="F66" s="85" t="s">
        <v>411</v>
      </c>
      <c r="G66" s="85" t="s">
        <v>412</v>
      </c>
      <c r="H66" s="85" t="s">
        <v>98</v>
      </c>
      <c r="I66" s="85">
        <v>1</v>
      </c>
      <c r="J66" s="85" t="s">
        <v>252</v>
      </c>
      <c r="K66" s="85" t="s">
        <v>134</v>
      </c>
      <c r="L66" s="85" t="s">
        <v>134</v>
      </c>
      <c r="M66" s="85">
        <v>2</v>
      </c>
      <c r="N66" s="85">
        <v>0</v>
      </c>
      <c r="O66" s="85">
        <v>2</v>
      </c>
      <c r="P66" s="85">
        <v>0</v>
      </c>
      <c r="Q66" s="85">
        <v>0</v>
      </c>
      <c r="R66" s="85">
        <v>0</v>
      </c>
      <c r="S66" s="85">
        <v>2</v>
      </c>
      <c r="T66" s="85">
        <v>0</v>
      </c>
      <c r="U66" s="85">
        <v>0</v>
      </c>
      <c r="V66" s="85">
        <v>0</v>
      </c>
      <c r="W66" s="85"/>
      <c r="X66" s="85" t="s">
        <v>413</v>
      </c>
      <c r="Y66" s="85"/>
      <c r="Z66" s="85"/>
      <c r="AA66" s="85">
        <v>1</v>
      </c>
      <c r="AB66" s="86"/>
      <c r="AC66" s="86"/>
    </row>
    <row r="67" spans="1:29" s="87" customFormat="1" ht="45">
      <c r="A67" s="85">
        <v>55</v>
      </c>
      <c r="B67" s="85" t="s">
        <v>222</v>
      </c>
      <c r="C67" s="85" t="s">
        <v>252</v>
      </c>
      <c r="D67" s="85" t="s">
        <v>414</v>
      </c>
      <c r="E67" s="85" t="s">
        <v>225</v>
      </c>
      <c r="F67" s="85" t="s">
        <v>415</v>
      </c>
      <c r="G67" s="85" t="s">
        <v>416</v>
      </c>
      <c r="H67" s="85" t="s">
        <v>98</v>
      </c>
      <c r="I67" s="85">
        <v>0.917</v>
      </c>
      <c r="J67" s="85" t="s">
        <v>252</v>
      </c>
      <c r="K67" s="85" t="s">
        <v>134</v>
      </c>
      <c r="L67" s="85" t="s">
        <v>134</v>
      </c>
      <c r="M67" s="85">
        <v>2</v>
      </c>
      <c r="N67" s="85">
        <v>0</v>
      </c>
      <c r="O67" s="85">
        <v>2</v>
      </c>
      <c r="P67" s="85">
        <v>0</v>
      </c>
      <c r="Q67" s="85">
        <v>0</v>
      </c>
      <c r="R67" s="85">
        <v>0</v>
      </c>
      <c r="S67" s="85">
        <v>2</v>
      </c>
      <c r="T67" s="85">
        <v>0</v>
      </c>
      <c r="U67" s="85">
        <v>0</v>
      </c>
      <c r="V67" s="85">
        <v>0</v>
      </c>
      <c r="W67" s="85"/>
      <c r="X67" s="85" t="s">
        <v>417</v>
      </c>
      <c r="Y67" s="85"/>
      <c r="Z67" s="85"/>
      <c r="AA67" s="85">
        <v>1</v>
      </c>
      <c r="AB67" s="86"/>
      <c r="AC67" s="86"/>
    </row>
    <row r="68" spans="1:29" s="87" customFormat="1" ht="45">
      <c r="A68" s="85">
        <v>56</v>
      </c>
      <c r="B68" s="85" t="s">
        <v>222</v>
      </c>
      <c r="C68" s="85" t="s">
        <v>252</v>
      </c>
      <c r="D68" s="85" t="s">
        <v>418</v>
      </c>
      <c r="E68" s="85" t="s">
        <v>225</v>
      </c>
      <c r="F68" s="85" t="s">
        <v>419</v>
      </c>
      <c r="G68" s="85" t="s">
        <v>420</v>
      </c>
      <c r="H68" s="85" t="s">
        <v>98</v>
      </c>
      <c r="I68" s="85">
        <v>1</v>
      </c>
      <c r="J68" s="85" t="s">
        <v>252</v>
      </c>
      <c r="K68" s="85" t="s">
        <v>134</v>
      </c>
      <c r="L68" s="85" t="s">
        <v>134</v>
      </c>
      <c r="M68" s="85">
        <v>4</v>
      </c>
      <c r="N68" s="85">
        <v>0</v>
      </c>
      <c r="O68" s="85">
        <v>4</v>
      </c>
      <c r="P68" s="85">
        <v>0</v>
      </c>
      <c r="Q68" s="85">
        <v>0</v>
      </c>
      <c r="R68" s="85">
        <v>0</v>
      </c>
      <c r="S68" s="85">
        <v>4</v>
      </c>
      <c r="T68" s="85">
        <v>0</v>
      </c>
      <c r="U68" s="85">
        <v>0</v>
      </c>
      <c r="V68" s="85">
        <v>0</v>
      </c>
      <c r="W68" s="85"/>
      <c r="X68" s="85" t="s">
        <v>421</v>
      </c>
      <c r="Y68" s="85"/>
      <c r="Z68" s="85"/>
      <c r="AA68" s="85">
        <v>1</v>
      </c>
      <c r="AB68" s="86"/>
      <c r="AC68" s="86"/>
    </row>
    <row r="69" spans="1:29" s="87" customFormat="1" ht="56.25">
      <c r="A69" s="85">
        <v>57</v>
      </c>
      <c r="B69" s="85" t="s">
        <v>238</v>
      </c>
      <c r="C69" s="85" t="s">
        <v>252</v>
      </c>
      <c r="D69" s="85" t="s">
        <v>422</v>
      </c>
      <c r="E69" s="85" t="s">
        <v>351</v>
      </c>
      <c r="F69" s="85" t="s">
        <v>423</v>
      </c>
      <c r="G69" s="85" t="s">
        <v>424</v>
      </c>
      <c r="H69" s="85" t="s">
        <v>98</v>
      </c>
      <c r="I69" s="85">
        <v>76.8</v>
      </c>
      <c r="J69" s="85" t="s">
        <v>252</v>
      </c>
      <c r="K69" s="85" t="s">
        <v>134</v>
      </c>
      <c r="L69" s="85" t="s">
        <v>134</v>
      </c>
      <c r="M69" s="85">
        <v>1</v>
      </c>
      <c r="N69" s="85">
        <v>0</v>
      </c>
      <c r="O69" s="85">
        <v>1</v>
      </c>
      <c r="P69" s="85">
        <v>0</v>
      </c>
      <c r="Q69" s="85">
        <v>0</v>
      </c>
      <c r="R69" s="85">
        <v>1</v>
      </c>
      <c r="S69" s="85">
        <v>0</v>
      </c>
      <c r="T69" s="85">
        <v>0</v>
      </c>
      <c r="U69" s="85">
        <v>0</v>
      </c>
      <c r="V69" s="85">
        <v>0</v>
      </c>
      <c r="W69" s="85"/>
      <c r="X69" s="85" t="s">
        <v>425</v>
      </c>
      <c r="Y69" s="85"/>
      <c r="Z69" s="85"/>
      <c r="AA69" s="85">
        <v>1</v>
      </c>
      <c r="AB69" s="86"/>
      <c r="AC69" s="86"/>
    </row>
    <row r="70" spans="1:29" s="87" customFormat="1" ht="56.25">
      <c r="A70" s="85">
        <v>58</v>
      </c>
      <c r="B70" s="85" t="s">
        <v>238</v>
      </c>
      <c r="C70" s="85" t="s">
        <v>223</v>
      </c>
      <c r="D70" s="85" t="s">
        <v>363</v>
      </c>
      <c r="E70" s="85" t="s">
        <v>263</v>
      </c>
      <c r="F70" s="85" t="s">
        <v>426</v>
      </c>
      <c r="G70" s="85" t="s">
        <v>427</v>
      </c>
      <c r="H70" s="85" t="s">
        <v>98</v>
      </c>
      <c r="I70" s="85">
        <v>37.2</v>
      </c>
      <c r="J70" s="85" t="s">
        <v>286</v>
      </c>
      <c r="K70" s="85" t="s">
        <v>134</v>
      </c>
      <c r="L70" s="85" t="s">
        <v>134</v>
      </c>
      <c r="M70" s="85">
        <v>1</v>
      </c>
      <c r="N70" s="85">
        <v>1</v>
      </c>
      <c r="O70" s="85">
        <v>0</v>
      </c>
      <c r="P70" s="85">
        <v>0</v>
      </c>
      <c r="Q70" s="85">
        <v>1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/>
      <c r="X70" s="85" t="s">
        <v>428</v>
      </c>
      <c r="Y70" s="85"/>
      <c r="Z70" s="85"/>
      <c r="AA70" s="85">
        <v>1</v>
      </c>
      <c r="AB70" s="86"/>
      <c r="AC70" s="86"/>
    </row>
    <row r="71" spans="1:29" s="87" customFormat="1" ht="56.25">
      <c r="A71" s="85">
        <v>59</v>
      </c>
      <c r="B71" s="85" t="s">
        <v>238</v>
      </c>
      <c r="C71" s="85" t="s">
        <v>286</v>
      </c>
      <c r="D71" s="85" t="s">
        <v>429</v>
      </c>
      <c r="E71" s="85" t="s">
        <v>263</v>
      </c>
      <c r="F71" s="85" t="s">
        <v>430</v>
      </c>
      <c r="G71" s="85" t="s">
        <v>431</v>
      </c>
      <c r="H71" s="85" t="s">
        <v>98</v>
      </c>
      <c r="I71" s="85">
        <v>3.417</v>
      </c>
      <c r="J71" s="85" t="s">
        <v>223</v>
      </c>
      <c r="K71" s="85" t="s">
        <v>134</v>
      </c>
      <c r="L71" s="85" t="s">
        <v>134</v>
      </c>
      <c r="M71" s="85">
        <v>1</v>
      </c>
      <c r="N71" s="85">
        <v>1</v>
      </c>
      <c r="O71" s="85">
        <v>0</v>
      </c>
      <c r="P71" s="85">
        <v>0</v>
      </c>
      <c r="Q71" s="85">
        <v>1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/>
      <c r="X71" s="85" t="s">
        <v>432</v>
      </c>
      <c r="Y71" s="85"/>
      <c r="Z71" s="85"/>
      <c r="AA71" s="85">
        <v>1</v>
      </c>
      <c r="AB71" s="86"/>
      <c r="AC71" s="86"/>
    </row>
    <row r="72" spans="1:29" s="87" customFormat="1" ht="56.25">
      <c r="A72" s="85">
        <v>60</v>
      </c>
      <c r="B72" s="85" t="s">
        <v>238</v>
      </c>
      <c r="C72" s="85" t="s">
        <v>286</v>
      </c>
      <c r="D72" s="85" t="s">
        <v>380</v>
      </c>
      <c r="E72" s="85" t="s">
        <v>263</v>
      </c>
      <c r="F72" s="85" t="s">
        <v>433</v>
      </c>
      <c r="G72" s="85" t="s">
        <v>434</v>
      </c>
      <c r="H72" s="85" t="s">
        <v>98</v>
      </c>
      <c r="I72" s="85">
        <v>36.283</v>
      </c>
      <c r="J72" s="85" t="s">
        <v>223</v>
      </c>
      <c r="K72" s="85" t="s">
        <v>134</v>
      </c>
      <c r="L72" s="85" t="s">
        <v>134</v>
      </c>
      <c r="M72" s="85">
        <v>1</v>
      </c>
      <c r="N72" s="85">
        <v>1</v>
      </c>
      <c r="O72" s="85">
        <v>0</v>
      </c>
      <c r="P72" s="85">
        <v>0</v>
      </c>
      <c r="Q72" s="85">
        <v>1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/>
      <c r="X72" s="85" t="s">
        <v>435</v>
      </c>
      <c r="Y72" s="85"/>
      <c r="Z72" s="85"/>
      <c r="AA72" s="85">
        <v>1</v>
      </c>
      <c r="AB72" s="86"/>
      <c r="AC72" s="86"/>
    </row>
    <row r="73" spans="1:29" s="87" customFormat="1" ht="56.25">
      <c r="A73" s="85">
        <v>61</v>
      </c>
      <c r="B73" s="85" t="s">
        <v>238</v>
      </c>
      <c r="C73" s="85" t="s">
        <v>286</v>
      </c>
      <c r="D73" s="85" t="s">
        <v>436</v>
      </c>
      <c r="E73" s="85" t="s">
        <v>263</v>
      </c>
      <c r="F73" s="85" t="s">
        <v>437</v>
      </c>
      <c r="G73" s="85" t="s">
        <v>438</v>
      </c>
      <c r="H73" s="85" t="s">
        <v>98</v>
      </c>
      <c r="I73" s="85">
        <v>4.217</v>
      </c>
      <c r="J73" s="85" t="s">
        <v>223</v>
      </c>
      <c r="K73" s="85" t="s">
        <v>134</v>
      </c>
      <c r="L73" s="85" t="s">
        <v>134</v>
      </c>
      <c r="M73" s="85">
        <v>1</v>
      </c>
      <c r="N73" s="85">
        <v>1</v>
      </c>
      <c r="O73" s="85">
        <v>0</v>
      </c>
      <c r="P73" s="85">
        <v>0</v>
      </c>
      <c r="Q73" s="85">
        <v>1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/>
      <c r="X73" s="85" t="s">
        <v>439</v>
      </c>
      <c r="Y73" s="85"/>
      <c r="Z73" s="85"/>
      <c r="AA73" s="85">
        <v>1</v>
      </c>
      <c r="AB73" s="86"/>
      <c r="AC73" s="86"/>
    </row>
    <row r="74" spans="1:29" s="87" customFormat="1" ht="56.25">
      <c r="A74" s="85">
        <v>62</v>
      </c>
      <c r="B74" s="85" t="s">
        <v>238</v>
      </c>
      <c r="C74" s="85" t="s">
        <v>223</v>
      </c>
      <c r="D74" s="85" t="s">
        <v>440</v>
      </c>
      <c r="E74" s="85" t="s">
        <v>263</v>
      </c>
      <c r="F74" s="85" t="s">
        <v>441</v>
      </c>
      <c r="G74" s="85" t="s">
        <v>442</v>
      </c>
      <c r="H74" s="85" t="s">
        <v>98</v>
      </c>
      <c r="I74" s="85">
        <v>23.917</v>
      </c>
      <c r="J74" s="85" t="s">
        <v>286</v>
      </c>
      <c r="K74" s="85" t="s">
        <v>134</v>
      </c>
      <c r="L74" s="85" t="s">
        <v>134</v>
      </c>
      <c r="M74" s="85">
        <v>1</v>
      </c>
      <c r="N74" s="85">
        <v>1</v>
      </c>
      <c r="O74" s="85">
        <v>0</v>
      </c>
      <c r="P74" s="85">
        <v>0</v>
      </c>
      <c r="Q74" s="85">
        <v>1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/>
      <c r="X74" s="85" t="s">
        <v>443</v>
      </c>
      <c r="Y74" s="85"/>
      <c r="Z74" s="85"/>
      <c r="AA74" s="85">
        <v>1</v>
      </c>
      <c r="AB74" s="86"/>
      <c r="AC74" s="86"/>
    </row>
    <row r="75" spans="1:29" s="87" customFormat="1" ht="56.25">
      <c r="A75" s="85">
        <v>63</v>
      </c>
      <c r="B75" s="85" t="s">
        <v>238</v>
      </c>
      <c r="C75" s="85" t="s">
        <v>286</v>
      </c>
      <c r="D75" s="85" t="s">
        <v>371</v>
      </c>
      <c r="E75" s="85" t="s">
        <v>263</v>
      </c>
      <c r="F75" s="85" t="s">
        <v>444</v>
      </c>
      <c r="G75" s="85" t="s">
        <v>445</v>
      </c>
      <c r="H75" s="85" t="s">
        <v>98</v>
      </c>
      <c r="I75" s="85">
        <v>34.933</v>
      </c>
      <c r="J75" s="85" t="s">
        <v>286</v>
      </c>
      <c r="K75" s="85" t="s">
        <v>134</v>
      </c>
      <c r="L75" s="85" t="s">
        <v>134</v>
      </c>
      <c r="M75" s="85">
        <v>1</v>
      </c>
      <c r="N75" s="85">
        <v>1</v>
      </c>
      <c r="O75" s="85">
        <v>0</v>
      </c>
      <c r="P75" s="85">
        <v>0</v>
      </c>
      <c r="Q75" s="85">
        <v>1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/>
      <c r="X75" s="85" t="s">
        <v>446</v>
      </c>
      <c r="Y75" s="85"/>
      <c r="Z75" s="85"/>
      <c r="AA75" s="85">
        <v>1</v>
      </c>
      <c r="AB75" s="86"/>
      <c r="AC75" s="86"/>
    </row>
    <row r="76" spans="1:29" s="87" customFormat="1" ht="45">
      <c r="A76" s="85">
        <v>64</v>
      </c>
      <c r="B76" s="85" t="s">
        <v>222</v>
      </c>
      <c r="C76" s="85" t="s">
        <v>379</v>
      </c>
      <c r="D76" s="85" t="s">
        <v>447</v>
      </c>
      <c r="E76" s="85" t="s">
        <v>283</v>
      </c>
      <c r="F76" s="85" t="s">
        <v>448</v>
      </c>
      <c r="G76" s="85" t="s">
        <v>449</v>
      </c>
      <c r="H76" s="85" t="s">
        <v>98</v>
      </c>
      <c r="I76" s="85">
        <v>2.583</v>
      </c>
      <c r="J76" s="85" t="s">
        <v>379</v>
      </c>
      <c r="K76" s="85" t="s">
        <v>134</v>
      </c>
      <c r="L76" s="85" t="s">
        <v>134</v>
      </c>
      <c r="M76" s="85">
        <v>1</v>
      </c>
      <c r="N76" s="85">
        <v>1</v>
      </c>
      <c r="O76" s="85">
        <v>0</v>
      </c>
      <c r="P76" s="85">
        <v>0</v>
      </c>
      <c r="Q76" s="85">
        <v>0</v>
      </c>
      <c r="R76" s="85">
        <v>0</v>
      </c>
      <c r="S76" s="85">
        <v>1</v>
      </c>
      <c r="T76" s="85">
        <v>0</v>
      </c>
      <c r="U76" s="85">
        <v>0</v>
      </c>
      <c r="V76" s="85">
        <v>0</v>
      </c>
      <c r="W76" s="85"/>
      <c r="X76" s="85" t="s">
        <v>450</v>
      </c>
      <c r="Y76" s="85"/>
      <c r="Z76" s="85"/>
      <c r="AA76" s="85">
        <v>1</v>
      </c>
      <c r="AB76" s="86"/>
      <c r="AC76" s="86"/>
    </row>
    <row r="77" spans="1:29" s="87" customFormat="1" ht="45">
      <c r="A77" s="85">
        <v>65</v>
      </c>
      <c r="B77" s="85" t="s">
        <v>222</v>
      </c>
      <c r="C77" s="85" t="s">
        <v>286</v>
      </c>
      <c r="D77" s="85" t="s">
        <v>451</v>
      </c>
      <c r="E77" s="85" t="s">
        <v>263</v>
      </c>
      <c r="F77" s="85" t="s">
        <v>452</v>
      </c>
      <c r="G77" s="85" t="s">
        <v>453</v>
      </c>
      <c r="H77" s="85" t="s">
        <v>102</v>
      </c>
      <c r="I77" s="85">
        <v>0.616</v>
      </c>
      <c r="J77" s="85" t="s">
        <v>286</v>
      </c>
      <c r="K77" s="85" t="s">
        <v>134</v>
      </c>
      <c r="L77" s="85" t="s">
        <v>134</v>
      </c>
      <c r="M77" s="85">
        <v>1</v>
      </c>
      <c r="N77" s="85">
        <v>1</v>
      </c>
      <c r="O77" s="85">
        <v>0</v>
      </c>
      <c r="P77" s="85">
        <v>0</v>
      </c>
      <c r="Q77" s="85">
        <v>1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85"/>
      <c r="X77" s="85" t="s">
        <v>454</v>
      </c>
      <c r="Y77" s="85" t="s">
        <v>455</v>
      </c>
      <c r="Z77" s="85" t="s">
        <v>456</v>
      </c>
      <c r="AA77" s="85">
        <v>0</v>
      </c>
      <c r="AB77" s="86"/>
      <c r="AC77" s="86"/>
    </row>
    <row r="78" spans="1:29" s="87" customFormat="1" ht="45">
      <c r="A78" s="85">
        <v>66</v>
      </c>
      <c r="B78" s="85" t="s">
        <v>222</v>
      </c>
      <c r="C78" s="85" t="s">
        <v>286</v>
      </c>
      <c r="D78" s="85" t="s">
        <v>451</v>
      </c>
      <c r="E78" s="85" t="s">
        <v>263</v>
      </c>
      <c r="F78" s="85" t="s">
        <v>457</v>
      </c>
      <c r="G78" s="85" t="s">
        <v>458</v>
      </c>
      <c r="H78" s="85" t="s">
        <v>98</v>
      </c>
      <c r="I78" s="85">
        <v>9.5</v>
      </c>
      <c r="J78" s="85" t="s">
        <v>286</v>
      </c>
      <c r="K78" s="85" t="s">
        <v>134</v>
      </c>
      <c r="L78" s="85" t="s">
        <v>134</v>
      </c>
      <c r="M78" s="85">
        <v>1</v>
      </c>
      <c r="N78" s="85">
        <v>1</v>
      </c>
      <c r="O78" s="85">
        <v>0</v>
      </c>
      <c r="P78" s="85">
        <v>0</v>
      </c>
      <c r="Q78" s="85">
        <v>1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/>
      <c r="X78" s="85" t="s">
        <v>459</v>
      </c>
      <c r="Y78" s="85"/>
      <c r="Z78" s="85"/>
      <c r="AA78" s="85">
        <v>1</v>
      </c>
      <c r="AB78" s="86"/>
      <c r="AC78" s="86"/>
    </row>
    <row r="79" spans="1:29" s="87" customFormat="1" ht="56.25">
      <c r="A79" s="85">
        <v>67</v>
      </c>
      <c r="B79" s="85" t="s">
        <v>238</v>
      </c>
      <c r="C79" s="85" t="s">
        <v>286</v>
      </c>
      <c r="D79" s="85" t="s">
        <v>380</v>
      </c>
      <c r="E79" s="85" t="s">
        <v>263</v>
      </c>
      <c r="F79" s="85" t="s">
        <v>460</v>
      </c>
      <c r="G79" s="85" t="s">
        <v>461</v>
      </c>
      <c r="H79" s="85" t="s">
        <v>98</v>
      </c>
      <c r="I79" s="85">
        <v>12.966</v>
      </c>
      <c r="J79" s="85" t="s">
        <v>286</v>
      </c>
      <c r="K79" s="85" t="s">
        <v>134</v>
      </c>
      <c r="L79" s="85" t="s">
        <v>134</v>
      </c>
      <c r="M79" s="85">
        <v>1</v>
      </c>
      <c r="N79" s="85">
        <v>1</v>
      </c>
      <c r="O79" s="85">
        <v>0</v>
      </c>
      <c r="P79" s="85">
        <v>0</v>
      </c>
      <c r="Q79" s="85">
        <v>1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5"/>
      <c r="X79" s="85" t="s">
        <v>462</v>
      </c>
      <c r="Y79" s="85"/>
      <c r="Z79" s="85"/>
      <c r="AA79" s="85">
        <v>1</v>
      </c>
      <c r="AB79" s="86"/>
      <c r="AC79" s="86"/>
    </row>
    <row r="80" spans="1:29" s="87" customFormat="1" ht="45">
      <c r="A80" s="85">
        <v>68</v>
      </c>
      <c r="B80" s="85" t="s">
        <v>222</v>
      </c>
      <c r="C80" s="85" t="s">
        <v>223</v>
      </c>
      <c r="D80" s="85" t="s">
        <v>463</v>
      </c>
      <c r="E80" s="85" t="s">
        <v>225</v>
      </c>
      <c r="F80" s="85" t="s">
        <v>464</v>
      </c>
      <c r="G80" s="85" t="s">
        <v>465</v>
      </c>
      <c r="H80" s="85" t="s">
        <v>98</v>
      </c>
      <c r="I80" s="85">
        <v>1.5</v>
      </c>
      <c r="J80" s="85" t="s">
        <v>223</v>
      </c>
      <c r="K80" s="85" t="s">
        <v>134</v>
      </c>
      <c r="L80" s="85" t="s">
        <v>134</v>
      </c>
      <c r="M80" s="85">
        <v>1</v>
      </c>
      <c r="N80" s="85">
        <v>0</v>
      </c>
      <c r="O80" s="85">
        <v>0</v>
      </c>
      <c r="P80" s="85">
        <v>1</v>
      </c>
      <c r="Q80" s="85">
        <v>0</v>
      </c>
      <c r="R80" s="85">
        <v>0</v>
      </c>
      <c r="S80" s="85">
        <v>1</v>
      </c>
      <c r="T80" s="85">
        <v>0</v>
      </c>
      <c r="U80" s="85">
        <v>0</v>
      </c>
      <c r="V80" s="85">
        <v>0</v>
      </c>
      <c r="W80" s="85"/>
      <c r="X80" s="85" t="s">
        <v>466</v>
      </c>
      <c r="Y80" s="85"/>
      <c r="Z80" s="85"/>
      <c r="AA80" s="85">
        <v>1</v>
      </c>
      <c r="AB80" s="86"/>
      <c r="AC80" s="86"/>
    </row>
    <row r="81" spans="1:29" s="87" customFormat="1" ht="45">
      <c r="A81" s="85">
        <v>69</v>
      </c>
      <c r="B81" s="85" t="s">
        <v>222</v>
      </c>
      <c r="C81" s="85" t="s">
        <v>379</v>
      </c>
      <c r="D81" s="85" t="s">
        <v>467</v>
      </c>
      <c r="E81" s="85" t="s">
        <v>283</v>
      </c>
      <c r="F81" s="85" t="s">
        <v>468</v>
      </c>
      <c r="G81" s="85" t="s">
        <v>469</v>
      </c>
      <c r="H81" s="85" t="s">
        <v>98</v>
      </c>
      <c r="I81" s="85">
        <v>99.75</v>
      </c>
      <c r="J81" s="85" t="s">
        <v>379</v>
      </c>
      <c r="K81" s="85" t="s">
        <v>134</v>
      </c>
      <c r="L81" s="85" t="s">
        <v>134</v>
      </c>
      <c r="M81" s="85">
        <v>1</v>
      </c>
      <c r="N81" s="85">
        <v>0</v>
      </c>
      <c r="O81" s="85">
        <v>1</v>
      </c>
      <c r="P81" s="85">
        <v>0</v>
      </c>
      <c r="Q81" s="85">
        <v>0</v>
      </c>
      <c r="R81" s="85">
        <v>0</v>
      </c>
      <c r="S81" s="85">
        <v>1</v>
      </c>
      <c r="T81" s="85">
        <v>0</v>
      </c>
      <c r="U81" s="85">
        <v>0</v>
      </c>
      <c r="V81" s="85">
        <v>0</v>
      </c>
      <c r="W81" s="85"/>
      <c r="X81" s="85" t="s">
        <v>470</v>
      </c>
      <c r="Y81" s="85"/>
      <c r="Z81" s="85"/>
      <c r="AA81" s="85">
        <v>1</v>
      </c>
      <c r="AB81" s="86"/>
      <c r="AC81" s="86"/>
    </row>
    <row r="82" spans="1:29" s="87" customFormat="1" ht="45">
      <c r="A82" s="85">
        <v>70</v>
      </c>
      <c r="B82" s="85" t="s">
        <v>222</v>
      </c>
      <c r="C82" s="85" t="s">
        <v>223</v>
      </c>
      <c r="D82" s="85" t="s">
        <v>471</v>
      </c>
      <c r="E82" s="85" t="s">
        <v>225</v>
      </c>
      <c r="F82" s="85" t="s">
        <v>472</v>
      </c>
      <c r="G82" s="85" t="s">
        <v>473</v>
      </c>
      <c r="H82" s="85" t="s">
        <v>98</v>
      </c>
      <c r="I82" s="85">
        <v>2.083</v>
      </c>
      <c r="J82" s="85" t="s">
        <v>223</v>
      </c>
      <c r="K82" s="85" t="s">
        <v>134</v>
      </c>
      <c r="L82" s="85" t="s">
        <v>134</v>
      </c>
      <c r="M82" s="85">
        <v>1</v>
      </c>
      <c r="N82" s="85">
        <v>0</v>
      </c>
      <c r="O82" s="85">
        <v>0</v>
      </c>
      <c r="P82" s="85">
        <v>1</v>
      </c>
      <c r="Q82" s="85">
        <v>0</v>
      </c>
      <c r="R82" s="85">
        <v>0</v>
      </c>
      <c r="S82" s="85">
        <v>1</v>
      </c>
      <c r="T82" s="85">
        <v>0</v>
      </c>
      <c r="U82" s="85">
        <v>0</v>
      </c>
      <c r="V82" s="85">
        <v>0</v>
      </c>
      <c r="W82" s="85"/>
      <c r="X82" s="85" t="s">
        <v>474</v>
      </c>
      <c r="Y82" s="85"/>
      <c r="Z82" s="85"/>
      <c r="AA82" s="85">
        <v>1</v>
      </c>
      <c r="AB82" s="86"/>
      <c r="AC82" s="86"/>
    </row>
    <row r="83" spans="1:29" s="87" customFormat="1" ht="56.25">
      <c r="A83" s="85">
        <v>71</v>
      </c>
      <c r="B83" s="85" t="s">
        <v>238</v>
      </c>
      <c r="C83" s="85" t="s">
        <v>286</v>
      </c>
      <c r="D83" s="85" t="s">
        <v>475</v>
      </c>
      <c r="E83" s="85" t="s">
        <v>351</v>
      </c>
      <c r="F83" s="85" t="s">
        <v>476</v>
      </c>
      <c r="G83" s="85" t="s">
        <v>477</v>
      </c>
      <c r="H83" s="85" t="s">
        <v>98</v>
      </c>
      <c r="I83" s="85">
        <v>5.183</v>
      </c>
      <c r="J83" s="85" t="s">
        <v>286</v>
      </c>
      <c r="K83" s="85" t="s">
        <v>134</v>
      </c>
      <c r="L83" s="85" t="s">
        <v>134</v>
      </c>
      <c r="M83" s="85">
        <v>1</v>
      </c>
      <c r="N83" s="85">
        <v>0</v>
      </c>
      <c r="O83" s="85">
        <v>1</v>
      </c>
      <c r="P83" s="85">
        <v>0</v>
      </c>
      <c r="Q83" s="85">
        <v>0</v>
      </c>
      <c r="R83" s="85">
        <v>1</v>
      </c>
      <c r="S83" s="85">
        <v>0</v>
      </c>
      <c r="T83" s="85">
        <v>0</v>
      </c>
      <c r="U83" s="85">
        <v>0</v>
      </c>
      <c r="V83" s="85">
        <v>0</v>
      </c>
      <c r="W83" s="85"/>
      <c r="X83" s="85" t="s">
        <v>478</v>
      </c>
      <c r="Y83" s="85"/>
      <c r="Z83" s="85"/>
      <c r="AA83" s="85">
        <v>1</v>
      </c>
      <c r="AB83" s="86"/>
      <c r="AC83" s="86"/>
    </row>
    <row r="84" spans="1:29" s="87" customFormat="1" ht="45">
      <c r="A84" s="85">
        <v>72</v>
      </c>
      <c r="B84" s="85" t="s">
        <v>222</v>
      </c>
      <c r="C84" s="85" t="s">
        <v>379</v>
      </c>
      <c r="D84" s="85" t="s">
        <v>447</v>
      </c>
      <c r="E84" s="85" t="s">
        <v>283</v>
      </c>
      <c r="F84" s="85" t="s">
        <v>479</v>
      </c>
      <c r="G84" s="85" t="s">
        <v>480</v>
      </c>
      <c r="H84" s="85" t="s">
        <v>98</v>
      </c>
      <c r="I84" s="85">
        <v>246.916</v>
      </c>
      <c r="J84" s="85" t="s">
        <v>379</v>
      </c>
      <c r="K84" s="85" t="s">
        <v>134</v>
      </c>
      <c r="L84" s="85" t="s">
        <v>134</v>
      </c>
      <c r="M84" s="85">
        <v>1</v>
      </c>
      <c r="N84" s="85">
        <v>0</v>
      </c>
      <c r="O84" s="85">
        <v>1</v>
      </c>
      <c r="P84" s="85">
        <v>0</v>
      </c>
      <c r="Q84" s="85">
        <v>0</v>
      </c>
      <c r="R84" s="85">
        <v>0</v>
      </c>
      <c r="S84" s="85">
        <v>1</v>
      </c>
      <c r="T84" s="85">
        <v>0</v>
      </c>
      <c r="U84" s="85">
        <v>0</v>
      </c>
      <c r="V84" s="85">
        <v>0</v>
      </c>
      <c r="W84" s="85"/>
      <c r="X84" s="85" t="s">
        <v>481</v>
      </c>
      <c r="Y84" s="85"/>
      <c r="Z84" s="85"/>
      <c r="AA84" s="85">
        <v>1</v>
      </c>
      <c r="AB84" s="86"/>
      <c r="AC84" s="86"/>
    </row>
    <row r="85" spans="1:29" s="87" customFormat="1" ht="45">
      <c r="A85" s="85">
        <v>73</v>
      </c>
      <c r="B85" s="85" t="s">
        <v>222</v>
      </c>
      <c r="C85" s="85" t="s">
        <v>379</v>
      </c>
      <c r="D85" s="85" t="s">
        <v>467</v>
      </c>
      <c r="E85" s="85" t="s">
        <v>283</v>
      </c>
      <c r="F85" s="85" t="s">
        <v>482</v>
      </c>
      <c r="G85" s="85" t="s">
        <v>483</v>
      </c>
      <c r="H85" s="85" t="s">
        <v>98</v>
      </c>
      <c r="I85" s="85">
        <v>53.166</v>
      </c>
      <c r="J85" s="85" t="s">
        <v>379</v>
      </c>
      <c r="K85" s="85" t="s">
        <v>134</v>
      </c>
      <c r="L85" s="85" t="s">
        <v>134</v>
      </c>
      <c r="M85" s="85">
        <v>1</v>
      </c>
      <c r="N85" s="85">
        <v>0</v>
      </c>
      <c r="O85" s="85">
        <v>1</v>
      </c>
      <c r="P85" s="85">
        <v>0</v>
      </c>
      <c r="Q85" s="85">
        <v>0</v>
      </c>
      <c r="R85" s="85">
        <v>0</v>
      </c>
      <c r="S85" s="85">
        <v>1</v>
      </c>
      <c r="T85" s="85">
        <v>0</v>
      </c>
      <c r="U85" s="85">
        <v>0</v>
      </c>
      <c r="V85" s="85">
        <v>0</v>
      </c>
      <c r="W85" s="85"/>
      <c r="X85" s="85" t="s">
        <v>484</v>
      </c>
      <c r="Y85" s="85"/>
      <c r="Z85" s="85"/>
      <c r="AA85" s="85">
        <v>1</v>
      </c>
      <c r="AB85" s="86"/>
      <c r="AC85" s="86"/>
    </row>
    <row r="86" spans="1:29" s="87" customFormat="1" ht="45">
      <c r="A86" s="85">
        <v>74</v>
      </c>
      <c r="B86" s="85" t="s">
        <v>222</v>
      </c>
      <c r="C86" s="85" t="s">
        <v>379</v>
      </c>
      <c r="D86" s="85" t="s">
        <v>485</v>
      </c>
      <c r="E86" s="85" t="s">
        <v>225</v>
      </c>
      <c r="F86" s="85" t="s">
        <v>486</v>
      </c>
      <c r="G86" s="85" t="s">
        <v>487</v>
      </c>
      <c r="H86" s="85" t="s">
        <v>98</v>
      </c>
      <c r="I86" s="85">
        <v>2.333</v>
      </c>
      <c r="J86" s="85" t="s">
        <v>223</v>
      </c>
      <c r="K86" s="85"/>
      <c r="L86" s="85"/>
      <c r="M86" s="85">
        <v>1</v>
      </c>
      <c r="N86" s="85">
        <v>0</v>
      </c>
      <c r="O86" s="85">
        <v>1</v>
      </c>
      <c r="P86" s="85">
        <v>0</v>
      </c>
      <c r="Q86" s="85">
        <v>0</v>
      </c>
      <c r="R86" s="85">
        <v>0</v>
      </c>
      <c r="S86" s="85">
        <v>1</v>
      </c>
      <c r="T86" s="85">
        <v>0</v>
      </c>
      <c r="U86" s="85">
        <v>0</v>
      </c>
      <c r="V86" s="85">
        <v>0</v>
      </c>
      <c r="W86" s="85"/>
      <c r="X86" s="85" t="s">
        <v>488</v>
      </c>
      <c r="Y86" s="85"/>
      <c r="Z86" s="85"/>
      <c r="AA86" s="85">
        <v>1</v>
      </c>
      <c r="AB86" s="86"/>
      <c r="AC86" s="86"/>
    </row>
    <row r="87" spans="1:29" s="87" customFormat="1" ht="45">
      <c r="A87" s="85">
        <v>75</v>
      </c>
      <c r="B87" s="85" t="s">
        <v>222</v>
      </c>
      <c r="C87" s="85" t="s">
        <v>379</v>
      </c>
      <c r="D87" s="85" t="s">
        <v>489</v>
      </c>
      <c r="E87" s="85" t="s">
        <v>225</v>
      </c>
      <c r="F87" s="85" t="s">
        <v>490</v>
      </c>
      <c r="G87" s="85" t="s">
        <v>491</v>
      </c>
      <c r="H87" s="85" t="s">
        <v>98</v>
      </c>
      <c r="I87" s="85">
        <v>0.5</v>
      </c>
      <c r="J87" s="85" t="s">
        <v>223</v>
      </c>
      <c r="K87" s="85"/>
      <c r="L87" s="85"/>
      <c r="M87" s="85">
        <v>1</v>
      </c>
      <c r="N87" s="85">
        <v>0</v>
      </c>
      <c r="O87" s="85">
        <v>1</v>
      </c>
      <c r="P87" s="85">
        <v>0</v>
      </c>
      <c r="Q87" s="85">
        <v>0</v>
      </c>
      <c r="R87" s="85">
        <v>0</v>
      </c>
      <c r="S87" s="85">
        <v>1</v>
      </c>
      <c r="T87" s="85">
        <v>0</v>
      </c>
      <c r="U87" s="85">
        <v>0</v>
      </c>
      <c r="V87" s="85">
        <v>0</v>
      </c>
      <c r="W87" s="85"/>
      <c r="X87" s="85" t="s">
        <v>492</v>
      </c>
      <c r="Y87" s="85"/>
      <c r="Z87" s="85"/>
      <c r="AA87" s="85">
        <v>1</v>
      </c>
      <c r="AB87" s="86"/>
      <c r="AC87" s="86"/>
    </row>
    <row r="88" spans="1:29" s="87" customFormat="1" ht="45">
      <c r="A88" s="85">
        <v>76</v>
      </c>
      <c r="B88" s="85" t="s">
        <v>222</v>
      </c>
      <c r="C88" s="85" t="s">
        <v>379</v>
      </c>
      <c r="D88" s="85" t="s">
        <v>493</v>
      </c>
      <c r="E88" s="85" t="s">
        <v>225</v>
      </c>
      <c r="F88" s="85" t="s">
        <v>494</v>
      </c>
      <c r="G88" s="85" t="s">
        <v>495</v>
      </c>
      <c r="H88" s="85" t="s">
        <v>98</v>
      </c>
      <c r="I88" s="85">
        <v>5.583</v>
      </c>
      <c r="J88" s="85" t="s">
        <v>223</v>
      </c>
      <c r="K88" s="85"/>
      <c r="L88" s="85"/>
      <c r="M88" s="85">
        <v>1</v>
      </c>
      <c r="N88" s="85">
        <v>0</v>
      </c>
      <c r="O88" s="85">
        <v>1</v>
      </c>
      <c r="P88" s="85">
        <v>0</v>
      </c>
      <c r="Q88" s="85">
        <v>0</v>
      </c>
      <c r="R88" s="85">
        <v>0</v>
      </c>
      <c r="S88" s="85">
        <v>1</v>
      </c>
      <c r="T88" s="85">
        <v>0</v>
      </c>
      <c r="U88" s="85">
        <v>0</v>
      </c>
      <c r="V88" s="85">
        <v>0</v>
      </c>
      <c r="W88" s="85"/>
      <c r="X88" s="85" t="s">
        <v>496</v>
      </c>
      <c r="Y88" s="85"/>
      <c r="Z88" s="85"/>
      <c r="AA88" s="85">
        <v>1</v>
      </c>
      <c r="AB88" s="86"/>
      <c r="AC88" s="86"/>
    </row>
    <row r="89" spans="1:29" s="87" customFormat="1" ht="45">
      <c r="A89" s="85">
        <v>77</v>
      </c>
      <c r="B89" s="85" t="s">
        <v>222</v>
      </c>
      <c r="C89" s="85" t="s">
        <v>223</v>
      </c>
      <c r="D89" s="85" t="s">
        <v>497</v>
      </c>
      <c r="E89" s="85" t="s">
        <v>225</v>
      </c>
      <c r="F89" s="85" t="s">
        <v>498</v>
      </c>
      <c r="G89" s="85" t="s">
        <v>499</v>
      </c>
      <c r="H89" s="85" t="s">
        <v>98</v>
      </c>
      <c r="I89" s="85">
        <v>4.6</v>
      </c>
      <c r="J89" s="85" t="s">
        <v>223</v>
      </c>
      <c r="K89" s="85"/>
      <c r="L89" s="85"/>
      <c r="M89" s="85">
        <v>1</v>
      </c>
      <c r="N89" s="85">
        <v>0</v>
      </c>
      <c r="O89" s="85">
        <v>0</v>
      </c>
      <c r="P89" s="85">
        <v>1</v>
      </c>
      <c r="Q89" s="85">
        <v>0</v>
      </c>
      <c r="R89" s="85">
        <v>0</v>
      </c>
      <c r="S89" s="85">
        <v>1</v>
      </c>
      <c r="T89" s="85">
        <v>0</v>
      </c>
      <c r="U89" s="85">
        <v>0</v>
      </c>
      <c r="V89" s="85">
        <v>0</v>
      </c>
      <c r="W89" s="85"/>
      <c r="X89" s="85" t="s">
        <v>500</v>
      </c>
      <c r="Y89" s="85"/>
      <c r="Z89" s="85"/>
      <c r="AA89" s="85">
        <v>1</v>
      </c>
      <c r="AB89" s="86"/>
      <c r="AC89" s="86"/>
    </row>
    <row r="90" spans="1:29" s="87" customFormat="1" ht="45">
      <c r="A90" s="85">
        <v>78</v>
      </c>
      <c r="B90" s="85" t="s">
        <v>222</v>
      </c>
      <c r="C90" s="85" t="s">
        <v>223</v>
      </c>
      <c r="D90" s="85" t="s">
        <v>501</v>
      </c>
      <c r="E90" s="85" t="s">
        <v>225</v>
      </c>
      <c r="F90" s="85" t="s">
        <v>502</v>
      </c>
      <c r="G90" s="85" t="s">
        <v>503</v>
      </c>
      <c r="H90" s="85" t="s">
        <v>98</v>
      </c>
      <c r="I90" s="85">
        <v>4.816</v>
      </c>
      <c r="J90" s="85" t="s">
        <v>223</v>
      </c>
      <c r="K90" s="85"/>
      <c r="L90" s="85"/>
      <c r="M90" s="85">
        <v>1</v>
      </c>
      <c r="N90" s="85">
        <v>0</v>
      </c>
      <c r="O90" s="85">
        <v>0</v>
      </c>
      <c r="P90" s="85">
        <v>1</v>
      </c>
      <c r="Q90" s="85">
        <v>0</v>
      </c>
      <c r="R90" s="85">
        <v>0</v>
      </c>
      <c r="S90" s="85">
        <v>1</v>
      </c>
      <c r="T90" s="85">
        <v>0</v>
      </c>
      <c r="U90" s="85">
        <v>0</v>
      </c>
      <c r="V90" s="85">
        <v>0</v>
      </c>
      <c r="W90" s="85"/>
      <c r="X90" s="85" t="s">
        <v>504</v>
      </c>
      <c r="Y90" s="85"/>
      <c r="Z90" s="85"/>
      <c r="AA90" s="85">
        <v>1</v>
      </c>
      <c r="AB90" s="86"/>
      <c r="AC90" s="86"/>
    </row>
    <row r="91" spans="1:29" s="87" customFormat="1" ht="45">
      <c r="A91" s="85">
        <v>79</v>
      </c>
      <c r="B91" s="85" t="s">
        <v>222</v>
      </c>
      <c r="C91" s="85" t="s">
        <v>223</v>
      </c>
      <c r="D91" s="85" t="s">
        <v>505</v>
      </c>
      <c r="E91" s="85" t="s">
        <v>225</v>
      </c>
      <c r="F91" s="85" t="s">
        <v>506</v>
      </c>
      <c r="G91" s="85" t="s">
        <v>507</v>
      </c>
      <c r="H91" s="85" t="s">
        <v>98</v>
      </c>
      <c r="I91" s="85">
        <v>7.416</v>
      </c>
      <c r="J91" s="85" t="s">
        <v>223</v>
      </c>
      <c r="K91" s="85"/>
      <c r="L91" s="85"/>
      <c r="M91" s="85">
        <v>1</v>
      </c>
      <c r="N91" s="85">
        <v>0</v>
      </c>
      <c r="O91" s="85">
        <v>0</v>
      </c>
      <c r="P91" s="85">
        <v>1</v>
      </c>
      <c r="Q91" s="85">
        <v>0</v>
      </c>
      <c r="R91" s="85">
        <v>0</v>
      </c>
      <c r="S91" s="85">
        <v>1</v>
      </c>
      <c r="T91" s="85">
        <v>0</v>
      </c>
      <c r="U91" s="85">
        <v>0</v>
      </c>
      <c r="V91" s="85">
        <v>0</v>
      </c>
      <c r="W91" s="85"/>
      <c r="X91" s="85" t="s">
        <v>508</v>
      </c>
      <c r="Y91" s="85"/>
      <c r="Z91" s="85"/>
      <c r="AA91" s="85">
        <v>1</v>
      </c>
      <c r="AB91" s="86"/>
      <c r="AC91" s="86"/>
    </row>
    <row r="92" spans="1:29" s="87" customFormat="1" ht="56.25">
      <c r="A92" s="85">
        <v>80</v>
      </c>
      <c r="B92" s="85" t="s">
        <v>238</v>
      </c>
      <c r="C92" s="85" t="s">
        <v>223</v>
      </c>
      <c r="D92" s="85" t="s">
        <v>509</v>
      </c>
      <c r="E92" s="85" t="s">
        <v>225</v>
      </c>
      <c r="F92" s="85" t="s">
        <v>510</v>
      </c>
      <c r="G92" s="85" t="s">
        <v>511</v>
      </c>
      <c r="H92" s="85" t="s">
        <v>98</v>
      </c>
      <c r="I92" s="85">
        <v>4.766</v>
      </c>
      <c r="J92" s="85" t="s">
        <v>223</v>
      </c>
      <c r="K92" s="85"/>
      <c r="L92" s="85"/>
      <c r="M92" s="85">
        <v>1</v>
      </c>
      <c r="N92" s="85">
        <v>0</v>
      </c>
      <c r="O92" s="85">
        <v>0</v>
      </c>
      <c r="P92" s="85">
        <v>1</v>
      </c>
      <c r="Q92" s="85">
        <v>0</v>
      </c>
      <c r="R92" s="85">
        <v>0</v>
      </c>
      <c r="S92" s="85">
        <v>1</v>
      </c>
      <c r="T92" s="85">
        <v>0</v>
      </c>
      <c r="U92" s="85">
        <v>0</v>
      </c>
      <c r="V92" s="85">
        <v>0</v>
      </c>
      <c r="W92" s="85"/>
      <c r="X92" s="85" t="s">
        <v>512</v>
      </c>
      <c r="Y92" s="85"/>
      <c r="Z92" s="85"/>
      <c r="AA92" s="85">
        <v>1</v>
      </c>
      <c r="AB92" s="86"/>
      <c r="AC92" s="86"/>
    </row>
    <row r="93" spans="1:29" s="87" customFormat="1" ht="45">
      <c r="A93" s="85">
        <v>81</v>
      </c>
      <c r="B93" s="85" t="s">
        <v>222</v>
      </c>
      <c r="C93" s="85" t="s">
        <v>223</v>
      </c>
      <c r="D93" s="85" t="s">
        <v>513</v>
      </c>
      <c r="E93" s="85" t="s">
        <v>225</v>
      </c>
      <c r="F93" s="85" t="s">
        <v>514</v>
      </c>
      <c r="G93" s="85" t="s">
        <v>515</v>
      </c>
      <c r="H93" s="85" t="s">
        <v>98</v>
      </c>
      <c r="I93" s="85">
        <v>0.9167</v>
      </c>
      <c r="J93" s="85" t="s">
        <v>223</v>
      </c>
      <c r="K93" s="85"/>
      <c r="L93" s="85"/>
      <c r="M93" s="85">
        <v>1</v>
      </c>
      <c r="N93" s="85">
        <v>0</v>
      </c>
      <c r="O93" s="85">
        <v>0</v>
      </c>
      <c r="P93" s="85">
        <v>1</v>
      </c>
      <c r="Q93" s="85">
        <v>0</v>
      </c>
      <c r="R93" s="85">
        <v>0</v>
      </c>
      <c r="S93" s="85">
        <v>1</v>
      </c>
      <c r="T93" s="85">
        <v>0</v>
      </c>
      <c r="U93" s="85">
        <v>0</v>
      </c>
      <c r="V93" s="85">
        <v>0</v>
      </c>
      <c r="W93" s="85"/>
      <c r="X93" s="85" t="s">
        <v>516</v>
      </c>
      <c r="Y93" s="85"/>
      <c r="Z93" s="85"/>
      <c r="AA93" s="85">
        <v>1</v>
      </c>
      <c r="AB93" s="86"/>
      <c r="AC93" s="86"/>
    </row>
    <row r="94" spans="1:29" s="87" customFormat="1" ht="56.25">
      <c r="A94" s="85">
        <v>82</v>
      </c>
      <c r="B94" s="85" t="s">
        <v>238</v>
      </c>
      <c r="C94" s="85" t="s">
        <v>223</v>
      </c>
      <c r="D94" s="85" t="s">
        <v>517</v>
      </c>
      <c r="E94" s="85" t="s">
        <v>225</v>
      </c>
      <c r="F94" s="85" t="s">
        <v>518</v>
      </c>
      <c r="G94" s="85" t="s">
        <v>519</v>
      </c>
      <c r="H94" s="85" t="s">
        <v>98</v>
      </c>
      <c r="I94" s="85">
        <v>6.433</v>
      </c>
      <c r="J94" s="85" t="s">
        <v>223</v>
      </c>
      <c r="K94" s="85"/>
      <c r="L94" s="85"/>
      <c r="M94" s="85">
        <v>1</v>
      </c>
      <c r="N94" s="85">
        <v>0</v>
      </c>
      <c r="O94" s="85">
        <v>0</v>
      </c>
      <c r="P94" s="85">
        <v>1</v>
      </c>
      <c r="Q94" s="85">
        <v>0</v>
      </c>
      <c r="R94" s="85">
        <v>0</v>
      </c>
      <c r="S94" s="85">
        <v>1</v>
      </c>
      <c r="T94" s="85">
        <v>0</v>
      </c>
      <c r="U94" s="85">
        <v>0</v>
      </c>
      <c r="V94" s="85">
        <v>0</v>
      </c>
      <c r="W94" s="85"/>
      <c r="X94" s="85" t="s">
        <v>520</v>
      </c>
      <c r="Y94" s="85"/>
      <c r="Z94" s="85"/>
      <c r="AA94" s="85">
        <v>1</v>
      </c>
      <c r="AB94" s="86"/>
      <c r="AC94" s="86"/>
    </row>
    <row r="95" spans="1:29" s="87" customFormat="1" ht="56.25">
      <c r="A95" s="85">
        <v>83</v>
      </c>
      <c r="B95" s="85" t="s">
        <v>238</v>
      </c>
      <c r="C95" s="85" t="s">
        <v>223</v>
      </c>
      <c r="D95" s="85" t="s">
        <v>521</v>
      </c>
      <c r="E95" s="85" t="s">
        <v>225</v>
      </c>
      <c r="F95" s="85" t="s">
        <v>522</v>
      </c>
      <c r="G95" s="85" t="s">
        <v>523</v>
      </c>
      <c r="H95" s="85" t="s">
        <v>98</v>
      </c>
      <c r="I95" s="85">
        <v>6.433</v>
      </c>
      <c r="J95" s="85" t="s">
        <v>223</v>
      </c>
      <c r="K95" s="85"/>
      <c r="L95" s="85"/>
      <c r="M95" s="85">
        <v>1</v>
      </c>
      <c r="N95" s="85">
        <v>0</v>
      </c>
      <c r="O95" s="85">
        <v>0</v>
      </c>
      <c r="P95" s="85">
        <v>1</v>
      </c>
      <c r="Q95" s="85">
        <v>0</v>
      </c>
      <c r="R95" s="85">
        <v>0</v>
      </c>
      <c r="S95" s="85">
        <v>1</v>
      </c>
      <c r="T95" s="85">
        <v>0</v>
      </c>
      <c r="U95" s="85">
        <v>0</v>
      </c>
      <c r="V95" s="85">
        <v>0</v>
      </c>
      <c r="W95" s="85"/>
      <c r="X95" s="85" t="s">
        <v>524</v>
      </c>
      <c r="Y95" s="85"/>
      <c r="Z95" s="85"/>
      <c r="AA95" s="85">
        <v>1</v>
      </c>
      <c r="AB95" s="86"/>
      <c r="AC95" s="86"/>
    </row>
    <row r="96" spans="1:29" s="87" customFormat="1" ht="56.25">
      <c r="A96" s="85">
        <v>84</v>
      </c>
      <c r="B96" s="85" t="s">
        <v>238</v>
      </c>
      <c r="C96" s="85" t="s">
        <v>223</v>
      </c>
      <c r="D96" s="85" t="s">
        <v>521</v>
      </c>
      <c r="E96" s="85" t="s">
        <v>225</v>
      </c>
      <c r="F96" s="85" t="s">
        <v>525</v>
      </c>
      <c r="G96" s="85" t="s">
        <v>526</v>
      </c>
      <c r="H96" s="85" t="s">
        <v>98</v>
      </c>
      <c r="I96" s="85">
        <v>1.483</v>
      </c>
      <c r="J96" s="85" t="s">
        <v>223</v>
      </c>
      <c r="K96" s="85"/>
      <c r="L96" s="85"/>
      <c r="M96" s="85">
        <v>1</v>
      </c>
      <c r="N96" s="85">
        <v>0</v>
      </c>
      <c r="O96" s="85">
        <v>0</v>
      </c>
      <c r="P96" s="85">
        <v>1</v>
      </c>
      <c r="Q96" s="85">
        <v>0</v>
      </c>
      <c r="R96" s="85">
        <v>0</v>
      </c>
      <c r="S96" s="85">
        <v>1</v>
      </c>
      <c r="T96" s="85">
        <v>0</v>
      </c>
      <c r="U96" s="85">
        <v>0</v>
      </c>
      <c r="V96" s="85">
        <v>0</v>
      </c>
      <c r="W96" s="85"/>
      <c r="X96" s="85" t="s">
        <v>527</v>
      </c>
      <c r="Y96" s="85"/>
      <c r="Z96" s="85"/>
      <c r="AA96" s="85">
        <v>1</v>
      </c>
      <c r="AB96" s="86"/>
      <c r="AC96" s="86"/>
    </row>
    <row r="97" spans="1:29" s="87" customFormat="1" ht="56.25">
      <c r="A97" s="85">
        <v>85</v>
      </c>
      <c r="B97" s="85" t="s">
        <v>238</v>
      </c>
      <c r="C97" s="85" t="s">
        <v>223</v>
      </c>
      <c r="D97" s="85" t="s">
        <v>528</v>
      </c>
      <c r="E97" s="85" t="s">
        <v>351</v>
      </c>
      <c r="F97" s="85" t="s">
        <v>529</v>
      </c>
      <c r="G97" s="85" t="s">
        <v>530</v>
      </c>
      <c r="H97" s="85" t="s">
        <v>98</v>
      </c>
      <c r="I97" s="85">
        <v>1.6</v>
      </c>
      <c r="J97" s="85" t="s">
        <v>286</v>
      </c>
      <c r="K97" s="85"/>
      <c r="L97" s="85"/>
      <c r="M97" s="85">
        <v>1</v>
      </c>
      <c r="N97" s="85">
        <v>0</v>
      </c>
      <c r="O97" s="85">
        <v>1</v>
      </c>
      <c r="P97" s="85">
        <v>0</v>
      </c>
      <c r="Q97" s="85">
        <v>0</v>
      </c>
      <c r="R97" s="85">
        <v>1</v>
      </c>
      <c r="S97" s="85">
        <v>0</v>
      </c>
      <c r="T97" s="85">
        <v>0</v>
      </c>
      <c r="U97" s="85">
        <v>0</v>
      </c>
      <c r="V97" s="85">
        <v>0</v>
      </c>
      <c r="W97" s="85"/>
      <c r="X97" s="85" t="s">
        <v>531</v>
      </c>
      <c r="Y97" s="85"/>
      <c r="Z97" s="85"/>
      <c r="AA97" s="85">
        <v>1</v>
      </c>
      <c r="AB97" s="86"/>
      <c r="AC97" s="86"/>
    </row>
    <row r="98" spans="1:29" s="87" customFormat="1" ht="56.25">
      <c r="A98" s="85">
        <v>86</v>
      </c>
      <c r="B98" s="85" t="s">
        <v>238</v>
      </c>
      <c r="C98" s="85" t="s">
        <v>223</v>
      </c>
      <c r="D98" s="85" t="s">
        <v>532</v>
      </c>
      <c r="E98" s="85" t="s">
        <v>225</v>
      </c>
      <c r="F98" s="85" t="s">
        <v>533</v>
      </c>
      <c r="G98" s="85" t="s">
        <v>534</v>
      </c>
      <c r="H98" s="85" t="s">
        <v>98</v>
      </c>
      <c r="I98" s="85">
        <v>0.833</v>
      </c>
      <c r="J98" s="85" t="s">
        <v>223</v>
      </c>
      <c r="K98" s="85"/>
      <c r="L98" s="85"/>
      <c r="M98" s="85">
        <v>1</v>
      </c>
      <c r="N98" s="85">
        <v>0</v>
      </c>
      <c r="O98" s="85">
        <v>1</v>
      </c>
      <c r="P98" s="85">
        <v>0</v>
      </c>
      <c r="Q98" s="85">
        <v>0</v>
      </c>
      <c r="R98" s="85">
        <v>0</v>
      </c>
      <c r="S98" s="85">
        <v>1</v>
      </c>
      <c r="T98" s="85">
        <v>0</v>
      </c>
      <c r="U98" s="85">
        <v>0</v>
      </c>
      <c r="V98" s="85">
        <v>0</v>
      </c>
      <c r="W98" s="85"/>
      <c r="X98" s="85" t="s">
        <v>535</v>
      </c>
      <c r="Y98" s="85"/>
      <c r="Z98" s="85"/>
      <c r="AA98" s="85">
        <v>1</v>
      </c>
      <c r="AB98" s="86"/>
      <c r="AC98" s="86"/>
    </row>
    <row r="99" spans="1:29" s="87" customFormat="1" ht="56.25">
      <c r="A99" s="85">
        <v>87</v>
      </c>
      <c r="B99" s="85" t="s">
        <v>238</v>
      </c>
      <c r="C99" s="85" t="s">
        <v>223</v>
      </c>
      <c r="D99" s="85" t="s">
        <v>536</v>
      </c>
      <c r="E99" s="85" t="s">
        <v>263</v>
      </c>
      <c r="F99" s="85" t="s">
        <v>537</v>
      </c>
      <c r="G99" s="85" t="s">
        <v>538</v>
      </c>
      <c r="H99" s="85" t="s">
        <v>98</v>
      </c>
      <c r="I99" s="85">
        <v>6.633</v>
      </c>
      <c r="J99" s="85" t="s">
        <v>223</v>
      </c>
      <c r="K99" s="85"/>
      <c r="L99" s="85"/>
      <c r="M99" s="85">
        <v>1</v>
      </c>
      <c r="N99" s="85">
        <v>1</v>
      </c>
      <c r="O99" s="85">
        <v>0</v>
      </c>
      <c r="P99" s="85">
        <v>0</v>
      </c>
      <c r="Q99" s="85">
        <v>1</v>
      </c>
      <c r="R99" s="85">
        <v>0</v>
      </c>
      <c r="S99" s="85">
        <v>0</v>
      </c>
      <c r="T99" s="85">
        <v>0</v>
      </c>
      <c r="U99" s="85">
        <v>0</v>
      </c>
      <c r="V99" s="85">
        <v>0</v>
      </c>
      <c r="W99" s="85"/>
      <c r="X99" s="85" t="s">
        <v>539</v>
      </c>
      <c r="Y99" s="85"/>
      <c r="Z99" s="85"/>
      <c r="AA99" s="85">
        <v>1</v>
      </c>
      <c r="AB99" s="86"/>
      <c r="AC99" s="86"/>
    </row>
    <row r="100" spans="1:29" s="87" customFormat="1" ht="56.25">
      <c r="A100" s="85">
        <v>88</v>
      </c>
      <c r="B100" s="85" t="s">
        <v>238</v>
      </c>
      <c r="C100" s="85" t="s">
        <v>223</v>
      </c>
      <c r="D100" s="85" t="s">
        <v>540</v>
      </c>
      <c r="E100" s="85" t="s">
        <v>225</v>
      </c>
      <c r="F100" s="85" t="s">
        <v>541</v>
      </c>
      <c r="G100" s="85" t="s">
        <v>542</v>
      </c>
      <c r="H100" s="85" t="s">
        <v>98</v>
      </c>
      <c r="I100" s="85">
        <v>0.167</v>
      </c>
      <c r="J100" s="85" t="s">
        <v>223</v>
      </c>
      <c r="K100" s="85"/>
      <c r="L100" s="85"/>
      <c r="M100" s="85">
        <v>1</v>
      </c>
      <c r="N100" s="85">
        <v>0</v>
      </c>
      <c r="O100" s="85">
        <v>0</v>
      </c>
      <c r="P100" s="85">
        <v>1</v>
      </c>
      <c r="Q100" s="85">
        <v>0</v>
      </c>
      <c r="R100" s="85">
        <v>0</v>
      </c>
      <c r="S100" s="85">
        <v>1</v>
      </c>
      <c r="T100" s="85">
        <v>0</v>
      </c>
      <c r="U100" s="85">
        <v>0</v>
      </c>
      <c r="V100" s="85">
        <v>0</v>
      </c>
      <c r="W100" s="85"/>
      <c r="X100" s="85" t="s">
        <v>543</v>
      </c>
      <c r="Y100" s="85"/>
      <c r="Z100" s="85"/>
      <c r="AA100" s="85">
        <v>1</v>
      </c>
      <c r="AB100" s="86"/>
      <c r="AC100" s="86"/>
    </row>
    <row r="101" spans="1:29" s="87" customFormat="1" ht="56.25">
      <c r="A101" s="85">
        <v>89</v>
      </c>
      <c r="B101" s="85" t="s">
        <v>238</v>
      </c>
      <c r="C101" s="85" t="s">
        <v>223</v>
      </c>
      <c r="D101" s="85" t="s">
        <v>299</v>
      </c>
      <c r="E101" s="85" t="s">
        <v>225</v>
      </c>
      <c r="F101" s="85" t="s">
        <v>544</v>
      </c>
      <c r="G101" s="85" t="s">
        <v>545</v>
      </c>
      <c r="H101" s="85" t="s">
        <v>98</v>
      </c>
      <c r="I101" s="85">
        <v>0.483</v>
      </c>
      <c r="J101" s="85" t="s">
        <v>223</v>
      </c>
      <c r="K101" s="85"/>
      <c r="L101" s="85"/>
      <c r="M101" s="85">
        <v>1</v>
      </c>
      <c r="N101" s="85">
        <v>0</v>
      </c>
      <c r="O101" s="85">
        <v>1</v>
      </c>
      <c r="P101" s="85">
        <v>0</v>
      </c>
      <c r="Q101" s="85">
        <v>0</v>
      </c>
      <c r="R101" s="85">
        <v>0</v>
      </c>
      <c r="S101" s="85">
        <v>1</v>
      </c>
      <c r="T101" s="85">
        <v>0</v>
      </c>
      <c r="U101" s="85">
        <v>0</v>
      </c>
      <c r="V101" s="85">
        <v>0</v>
      </c>
      <c r="W101" s="85"/>
      <c r="X101" s="85" t="s">
        <v>546</v>
      </c>
      <c r="Y101" s="85"/>
      <c r="Z101" s="85"/>
      <c r="AA101" s="85">
        <v>1</v>
      </c>
      <c r="AB101" s="86"/>
      <c r="AC101" s="86"/>
    </row>
    <row r="102" spans="1:27" s="87" customFormat="1" ht="27" customHeight="1">
      <c r="A102" s="85">
        <v>90</v>
      </c>
      <c r="B102" s="85" t="s">
        <v>238</v>
      </c>
      <c r="C102" s="85" t="s">
        <v>223</v>
      </c>
      <c r="D102" s="85" t="s">
        <v>295</v>
      </c>
      <c r="E102" s="85" t="s">
        <v>225</v>
      </c>
      <c r="F102" s="85" t="s">
        <v>547</v>
      </c>
      <c r="G102" s="85" t="s">
        <v>548</v>
      </c>
      <c r="H102" s="85" t="s">
        <v>98</v>
      </c>
      <c r="I102" s="85">
        <v>2.983</v>
      </c>
      <c r="J102" s="85" t="s">
        <v>223</v>
      </c>
      <c r="K102" s="85"/>
      <c r="L102" s="85"/>
      <c r="M102" s="85">
        <v>1</v>
      </c>
      <c r="N102" s="85">
        <v>0</v>
      </c>
      <c r="O102" s="85">
        <v>1</v>
      </c>
      <c r="P102" s="85">
        <v>0</v>
      </c>
      <c r="Q102" s="85">
        <v>0</v>
      </c>
      <c r="R102" s="85">
        <v>0</v>
      </c>
      <c r="S102" s="85">
        <v>1</v>
      </c>
      <c r="T102" s="85">
        <v>0</v>
      </c>
      <c r="U102" s="85">
        <v>0</v>
      </c>
      <c r="V102" s="85">
        <v>0</v>
      </c>
      <c r="W102" s="85"/>
      <c r="X102" s="85" t="s">
        <v>549</v>
      </c>
      <c r="Y102" s="85"/>
      <c r="Z102" s="85"/>
      <c r="AA102" s="85">
        <v>1</v>
      </c>
    </row>
    <row r="103" spans="1:27" s="87" customFormat="1" ht="27" customHeight="1">
      <c r="A103" s="175" t="s">
        <v>97</v>
      </c>
      <c r="B103" s="175"/>
      <c r="C103" s="175"/>
      <c r="D103" s="175"/>
      <c r="E103" s="175"/>
      <c r="F103" s="175"/>
      <c r="G103" s="175"/>
      <c r="H103" s="88" t="s">
        <v>98</v>
      </c>
      <c r="I103" s="89" t="s">
        <v>96</v>
      </c>
      <c r="J103" s="89" t="s">
        <v>96</v>
      </c>
      <c r="K103" s="89" t="s">
        <v>96</v>
      </c>
      <c r="L103" s="89" t="s">
        <v>96</v>
      </c>
      <c r="M103" s="89">
        <f>SUMIF(AA11:AA102,1,AA11:AA101)</f>
        <v>80</v>
      </c>
      <c r="N103" s="89">
        <f>SUMIF(N11:N102,1)</f>
        <v>19</v>
      </c>
      <c r="O103" s="89">
        <f>SUMIF(O11:O102,1)+10</f>
        <v>66</v>
      </c>
      <c r="P103" s="89">
        <f>SUMIF(P11:P102,1)</f>
        <v>13</v>
      </c>
      <c r="Q103" s="89">
        <f>SUMIF(Q11:Q102,1)</f>
        <v>22</v>
      </c>
      <c r="R103" s="89">
        <f>SUMIF(R11:R102,1)</f>
        <v>4</v>
      </c>
      <c r="S103" s="89">
        <f>SUMIF(S11:S102,1)+10</f>
        <v>71</v>
      </c>
      <c r="T103" s="89">
        <f>SUMIF(T11:T102,1)</f>
        <v>1</v>
      </c>
      <c r="U103" s="89">
        <v>0</v>
      </c>
      <c r="V103" s="89">
        <v>0</v>
      </c>
      <c r="W103" s="89" t="s">
        <v>96</v>
      </c>
      <c r="X103" s="89" t="s">
        <v>96</v>
      </c>
      <c r="Y103" s="89" t="s">
        <v>96</v>
      </c>
      <c r="Z103" s="89" t="s">
        <v>96</v>
      </c>
      <c r="AA103" s="89">
        <f>SUMIF(AA11:AA102,1,AA11:AA102)</f>
        <v>80</v>
      </c>
    </row>
    <row r="104" spans="1:27" s="87" customFormat="1" ht="19.5" customHeight="1">
      <c r="A104" s="175" t="s">
        <v>99</v>
      </c>
      <c r="B104" s="175"/>
      <c r="C104" s="175"/>
      <c r="D104" s="175"/>
      <c r="E104" s="175"/>
      <c r="F104" s="175"/>
      <c r="G104" s="175"/>
      <c r="H104" s="88" t="s">
        <v>100</v>
      </c>
      <c r="I104" s="89" t="s">
        <v>96</v>
      </c>
      <c r="J104" s="89" t="s">
        <v>96</v>
      </c>
      <c r="K104" s="89" t="s">
        <v>96</v>
      </c>
      <c r="L104" s="89" t="s">
        <v>96</v>
      </c>
      <c r="M104" s="89">
        <v>0</v>
      </c>
      <c r="N104" s="89">
        <v>0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89">
        <v>0</v>
      </c>
      <c r="V104" s="89">
        <v>0</v>
      </c>
      <c r="W104" s="89" t="s">
        <v>96</v>
      </c>
      <c r="X104" s="89" t="s">
        <v>96</v>
      </c>
      <c r="Y104" s="89" t="s">
        <v>96</v>
      </c>
      <c r="Z104" s="89" t="s">
        <v>96</v>
      </c>
      <c r="AA104" s="89">
        <v>0</v>
      </c>
    </row>
    <row r="105" spans="1:27" s="87" customFormat="1" ht="27" customHeight="1">
      <c r="A105" s="175" t="s">
        <v>101</v>
      </c>
      <c r="B105" s="175"/>
      <c r="C105" s="175"/>
      <c r="D105" s="175"/>
      <c r="E105" s="175"/>
      <c r="F105" s="175"/>
      <c r="G105" s="175"/>
      <c r="H105" s="88" t="s">
        <v>102</v>
      </c>
      <c r="I105" s="89" t="s">
        <v>96</v>
      </c>
      <c r="J105" s="89" t="s">
        <v>96</v>
      </c>
      <c r="K105" s="89" t="s">
        <v>96</v>
      </c>
      <c r="L105" s="89" t="s">
        <v>96</v>
      </c>
      <c r="M105" s="89">
        <v>18</v>
      </c>
      <c r="N105" s="89">
        <v>1</v>
      </c>
      <c r="O105" s="89">
        <v>11</v>
      </c>
      <c r="P105" s="89">
        <v>0</v>
      </c>
      <c r="Q105" s="89">
        <v>1</v>
      </c>
      <c r="R105" s="89">
        <v>2</v>
      </c>
      <c r="S105" s="89">
        <v>10</v>
      </c>
      <c r="T105" s="89">
        <v>0</v>
      </c>
      <c r="U105" s="89">
        <v>0</v>
      </c>
      <c r="V105" s="89">
        <v>0</v>
      </c>
      <c r="W105" s="89" t="s">
        <v>96</v>
      </c>
      <c r="X105" s="89" t="s">
        <v>96</v>
      </c>
      <c r="Y105" s="89" t="s">
        <v>96</v>
      </c>
      <c r="Z105" s="89" t="s">
        <v>96</v>
      </c>
      <c r="AA105" s="89">
        <v>18</v>
      </c>
    </row>
    <row r="106" spans="1:27" s="87" customFormat="1" ht="51" customHeight="1">
      <c r="A106" s="175" t="s">
        <v>103</v>
      </c>
      <c r="B106" s="175"/>
      <c r="C106" s="175"/>
      <c r="D106" s="175"/>
      <c r="E106" s="175"/>
      <c r="F106" s="175"/>
      <c r="G106" s="175"/>
      <c r="H106" s="88" t="s">
        <v>104</v>
      </c>
      <c r="I106" s="89" t="s">
        <v>96</v>
      </c>
      <c r="J106" s="89" t="s">
        <v>96</v>
      </c>
      <c r="K106" s="89" t="s">
        <v>96</v>
      </c>
      <c r="L106" s="89" t="s">
        <v>96</v>
      </c>
      <c r="M106" s="89">
        <v>0</v>
      </c>
      <c r="N106" s="89">
        <v>0</v>
      </c>
      <c r="O106" s="89">
        <v>0</v>
      </c>
      <c r="P106" s="89">
        <v>0</v>
      </c>
      <c r="Q106" s="89">
        <v>0</v>
      </c>
      <c r="R106" s="89">
        <v>0</v>
      </c>
      <c r="S106" s="89">
        <v>0</v>
      </c>
      <c r="T106" s="89">
        <v>0</v>
      </c>
      <c r="U106" s="89">
        <v>0</v>
      </c>
      <c r="V106" s="89">
        <v>0</v>
      </c>
      <c r="W106" s="89" t="s">
        <v>96</v>
      </c>
      <c r="X106" s="89" t="s">
        <v>96</v>
      </c>
      <c r="Y106" s="89" t="s">
        <v>96</v>
      </c>
      <c r="Z106" s="89" t="s">
        <v>96</v>
      </c>
      <c r="AA106" s="89">
        <v>0</v>
      </c>
    </row>
    <row r="107" s="87" customFormat="1" ht="16.5"/>
    <row r="108" spans="7:44" s="87" customFormat="1" ht="33">
      <c r="G108" s="90" t="s">
        <v>550</v>
      </c>
      <c r="H108" s="91"/>
      <c r="I108" s="176" t="s">
        <v>551</v>
      </c>
      <c r="J108" s="176"/>
      <c r="K108" s="176"/>
      <c r="L108" s="176"/>
      <c r="M108" s="176"/>
      <c r="N108" s="92"/>
      <c r="O108" s="92"/>
      <c r="P108" s="92"/>
      <c r="Q108" s="92"/>
      <c r="R108" s="92"/>
      <c r="S108" s="92"/>
      <c r="T108" s="92"/>
      <c r="U108" s="92"/>
      <c r="AR108" s="87" t="s">
        <v>552</v>
      </c>
    </row>
    <row r="109" spans="7:81" s="87" customFormat="1" ht="13.5" customHeight="1">
      <c r="G109" s="93" t="s">
        <v>106</v>
      </c>
      <c r="H109" s="93"/>
      <c r="I109" s="177" t="s">
        <v>107</v>
      </c>
      <c r="J109" s="177"/>
      <c r="K109" s="177"/>
      <c r="L109" s="177" t="s">
        <v>553</v>
      </c>
      <c r="M109" s="177"/>
      <c r="AR109" s="87" t="s">
        <v>107</v>
      </c>
      <c r="CC109" s="87" t="s">
        <v>108</v>
      </c>
    </row>
    <row r="110" spans="7:13" s="87" customFormat="1" ht="16.5">
      <c r="G110" s="94"/>
      <c r="H110" s="94"/>
      <c r="I110" s="94"/>
      <c r="J110" s="94"/>
      <c r="K110" s="94"/>
      <c r="L110" s="94"/>
      <c r="M110" s="94"/>
    </row>
    <row r="111" spans="1:28" s="87" customFormat="1" ht="25.5" customHeight="1">
      <c r="A111" s="178" t="s">
        <v>554</v>
      </c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</row>
    <row r="112" s="87" customFormat="1" ht="28.5" customHeight="1"/>
    <row r="113" s="87" customFormat="1" ht="16.5"/>
    <row r="114" s="87" customFormat="1" ht="16.5"/>
    <row r="115" s="87" customFormat="1" ht="16.5"/>
    <row r="116" s="87" customFormat="1" ht="16.5"/>
    <row r="117" s="87" customFormat="1" ht="16.5"/>
    <row r="118" s="87" customFormat="1" ht="16.5"/>
    <row r="119" s="87" customFormat="1" ht="16.5"/>
    <row r="120" s="87" customFormat="1" ht="16.5"/>
    <row r="121" s="87" customFormat="1" ht="16.5"/>
    <row r="122" s="87" customFormat="1" ht="16.5"/>
    <row r="123" s="87" customFormat="1" ht="16.5"/>
    <row r="124" s="87" customFormat="1" ht="16.5"/>
    <row r="125" s="87" customFormat="1" ht="16.5"/>
    <row r="126" s="87" customFormat="1" ht="16.5"/>
    <row r="127" s="87" customFormat="1" ht="16.5"/>
    <row r="128" s="87" customFormat="1" ht="16.5"/>
    <row r="129" s="87" customFormat="1" ht="16.5"/>
    <row r="130" s="87" customFormat="1" ht="16.5"/>
    <row r="131" s="87" customFormat="1" ht="16.5"/>
    <row r="132" s="87" customFormat="1" ht="16.5"/>
    <row r="133" s="87" customFormat="1" ht="16.5"/>
    <row r="134" s="87" customFormat="1" ht="16.5"/>
    <row r="135" s="87" customFormat="1" ht="16.5"/>
    <row r="136" s="87" customFormat="1" ht="16.5"/>
    <row r="137" s="87" customFormat="1" ht="16.5"/>
    <row r="138" s="87" customFormat="1" ht="16.5"/>
    <row r="139" s="87" customFormat="1" ht="16.5"/>
    <row r="140" s="87" customFormat="1" ht="16.5"/>
    <row r="141" s="87" customFormat="1" ht="16.5"/>
    <row r="142" s="87" customFormat="1" ht="16.5"/>
    <row r="143" s="87" customFormat="1" ht="16.5"/>
    <row r="144" s="87" customFormat="1" ht="16.5"/>
    <row r="145" s="87" customFormat="1" ht="16.5"/>
    <row r="146" s="87" customFormat="1" ht="16.5"/>
    <row r="147" s="87" customFormat="1" ht="16.5"/>
    <row r="148" s="87" customFormat="1" ht="16.5"/>
    <row r="149" s="87" customFormat="1" ht="16.5"/>
    <row r="150" s="87" customFormat="1" ht="16.5"/>
    <row r="151" s="87" customFormat="1" ht="16.5"/>
    <row r="152" s="87" customFormat="1" ht="16.5"/>
    <row r="153" s="87" customFormat="1" ht="16.5"/>
    <row r="154" s="87" customFormat="1" ht="16.5"/>
    <row r="155" s="87" customFormat="1" ht="16.5"/>
    <row r="156" s="87" customFormat="1" ht="16.5"/>
    <row r="157" s="87" customFormat="1" ht="16.5"/>
    <row r="158" s="87" customFormat="1" ht="16.5"/>
    <row r="159" s="87" customFormat="1" ht="16.5"/>
    <row r="160" s="87" customFormat="1" ht="16.5"/>
    <row r="161" s="87" customFormat="1" ht="16.5"/>
    <row r="162" s="87" customFormat="1" ht="16.5"/>
    <row r="163" s="87" customFormat="1" ht="16.5"/>
    <row r="164" s="87" customFormat="1" ht="16.5"/>
    <row r="165" s="87" customFormat="1" ht="16.5"/>
    <row r="166" s="87" customFormat="1" ht="16.5"/>
    <row r="167" s="87" customFormat="1" ht="16.5"/>
    <row r="168" s="87" customFormat="1" ht="16.5"/>
    <row r="169" s="87" customFormat="1" ht="16.5"/>
    <row r="170" s="87" customFormat="1" ht="16.5"/>
    <row r="171" s="87" customFormat="1" ht="16.5"/>
    <row r="172" s="87" customFormat="1" ht="16.5"/>
    <row r="173" s="87" customFormat="1" ht="16.5"/>
    <row r="174" s="87" customFormat="1" ht="16.5"/>
    <row r="175" s="87" customFormat="1" ht="16.5"/>
    <row r="176" s="87" customFormat="1" ht="16.5"/>
    <row r="177" s="87" customFormat="1" ht="16.5"/>
    <row r="178" s="87" customFormat="1" ht="16.5"/>
    <row r="179" s="87" customFormat="1" ht="16.5"/>
    <row r="180" s="87" customFormat="1" ht="16.5"/>
    <row r="181" s="87" customFormat="1" ht="16.5"/>
    <row r="182" s="87" customFormat="1" ht="16.5"/>
    <row r="183" s="87" customFormat="1" ht="16.5"/>
    <row r="184" s="87" customFormat="1" ht="16.5"/>
    <row r="185" s="87" customFormat="1" ht="16.5"/>
    <row r="186" s="87" customFormat="1" ht="16.5"/>
    <row r="187" s="87" customFormat="1" ht="16.5"/>
    <row r="188" s="87" customFormat="1" ht="16.5"/>
    <row r="189" s="87" customFormat="1" ht="16.5"/>
    <row r="190" s="87" customFormat="1" ht="16.5"/>
    <row r="191" s="87" customFormat="1" ht="16.5"/>
    <row r="192" s="87" customFormat="1" ht="16.5"/>
    <row r="193" s="87" customFormat="1" ht="16.5"/>
    <row r="194" s="87" customFormat="1" ht="16.5"/>
    <row r="195" s="87" customFormat="1" ht="16.5"/>
    <row r="196" s="87" customFormat="1" ht="16.5"/>
    <row r="197" s="87" customFormat="1" ht="16.5"/>
    <row r="198" s="87" customFormat="1" ht="16.5"/>
    <row r="199" s="87" customFormat="1" ht="16.5"/>
    <row r="200" s="87" customFormat="1" ht="16.5"/>
    <row r="201" s="87" customFormat="1" ht="16.5"/>
    <row r="202" s="87" customFormat="1" ht="16.5"/>
    <row r="203" s="87" customFormat="1" ht="16.5"/>
    <row r="204" s="87" customFormat="1" ht="16.5"/>
    <row r="205" s="87" customFormat="1" ht="16.5"/>
    <row r="206" s="87" customFormat="1" ht="16.5"/>
    <row r="207" s="87" customFormat="1" ht="16.5"/>
    <row r="208" s="87" customFormat="1" ht="16.5"/>
    <row r="209" s="87" customFormat="1" ht="16.5"/>
    <row r="210" s="87" customFormat="1" ht="16.5"/>
    <row r="211" s="87" customFormat="1" ht="16.5"/>
    <row r="212" s="87" customFormat="1" ht="16.5"/>
    <row r="213" s="87" customFormat="1" ht="16.5"/>
    <row r="214" s="87" customFormat="1" ht="16.5"/>
    <row r="215" s="87" customFormat="1" ht="16.5"/>
    <row r="216" s="87" customFormat="1" ht="16.5"/>
    <row r="217" s="87" customFormat="1" ht="16.5"/>
    <row r="218" s="87" customFormat="1" ht="16.5"/>
    <row r="219" s="87" customFormat="1" ht="16.5"/>
    <row r="220" s="87" customFormat="1" ht="16.5"/>
    <row r="221" s="87" customFormat="1" ht="16.5"/>
    <row r="222" s="87" customFormat="1" ht="16.5"/>
    <row r="223" s="87" customFormat="1" ht="16.5"/>
    <row r="224" s="87" customFormat="1" ht="16.5"/>
    <row r="225" s="87" customFormat="1" ht="16.5"/>
    <row r="226" s="87" customFormat="1" ht="16.5"/>
    <row r="227" s="87" customFormat="1" ht="16.5"/>
    <row r="228" s="87" customFormat="1" ht="16.5"/>
    <row r="229" s="87" customFormat="1" ht="16.5"/>
    <row r="230" s="87" customFormat="1" ht="16.5"/>
    <row r="231" s="87" customFormat="1" ht="16.5"/>
    <row r="232" s="87" customFormat="1" ht="16.5"/>
    <row r="233" s="87" customFormat="1" ht="16.5"/>
    <row r="234" s="87" customFormat="1" ht="16.5"/>
    <row r="235" s="87" customFormat="1" ht="16.5"/>
    <row r="236" s="87" customFormat="1" ht="16.5"/>
    <row r="237" s="87" customFormat="1" ht="16.5"/>
    <row r="238" s="87" customFormat="1" ht="16.5"/>
    <row r="239" s="87" customFormat="1" ht="16.5"/>
    <row r="240" s="87" customFormat="1" ht="16.5"/>
    <row r="241" s="87" customFormat="1" ht="16.5"/>
    <row r="242" s="87" customFormat="1" ht="16.5"/>
    <row r="243" s="87" customFormat="1" ht="16.5"/>
    <row r="244" s="87" customFormat="1" ht="16.5"/>
    <row r="245" s="87" customFormat="1" ht="16.5"/>
    <row r="246" s="87" customFormat="1" ht="16.5"/>
    <row r="247" s="87" customFormat="1" ht="16.5"/>
    <row r="248" s="87" customFormat="1" ht="16.5"/>
    <row r="249" s="87" customFormat="1" ht="16.5"/>
    <row r="250" s="87" customFormat="1" ht="16.5"/>
    <row r="251" s="87" customFormat="1" ht="16.5"/>
    <row r="252" s="87" customFormat="1" ht="16.5"/>
    <row r="253" s="87" customFormat="1" ht="16.5"/>
    <row r="254" s="87" customFormat="1" ht="16.5"/>
    <row r="255" s="87" customFormat="1" ht="16.5"/>
    <row r="256" s="87" customFormat="1" ht="16.5"/>
    <row r="257" s="87" customFormat="1" ht="16.5"/>
    <row r="258" s="87" customFormat="1" ht="16.5"/>
    <row r="259" s="87" customFormat="1" ht="16.5"/>
    <row r="260" s="87" customFormat="1" ht="16.5"/>
    <row r="261" s="87" customFormat="1" ht="16.5"/>
    <row r="262" s="87" customFormat="1" ht="16.5"/>
    <row r="263" s="87" customFormat="1" ht="16.5"/>
    <row r="264" s="87" customFormat="1" ht="16.5"/>
    <row r="265" s="87" customFormat="1" ht="16.5"/>
    <row r="266" s="87" customFormat="1" ht="16.5"/>
    <row r="267" s="87" customFormat="1" ht="16.5"/>
    <row r="268" s="87" customFormat="1" ht="16.5"/>
    <row r="269" s="87" customFormat="1" ht="16.5"/>
    <row r="270" s="87" customFormat="1" ht="16.5"/>
    <row r="271" s="87" customFormat="1" ht="16.5"/>
    <row r="272" s="87" customFormat="1" ht="16.5"/>
    <row r="273" s="87" customFormat="1" ht="16.5"/>
    <row r="274" s="87" customFormat="1" ht="16.5"/>
    <row r="275" s="87" customFormat="1" ht="16.5"/>
    <row r="276" s="87" customFormat="1" ht="16.5"/>
    <row r="277" s="87" customFormat="1" ht="16.5"/>
    <row r="278" s="87" customFormat="1" ht="16.5"/>
    <row r="279" s="87" customFormat="1" ht="16.5"/>
    <row r="280" s="87" customFormat="1" ht="16.5"/>
    <row r="281" s="87" customFormat="1" ht="16.5"/>
    <row r="282" s="87" customFormat="1" ht="16.5"/>
    <row r="283" s="87" customFormat="1" ht="16.5"/>
    <row r="284" s="87" customFormat="1" ht="16.5"/>
    <row r="285" s="87" customFormat="1" ht="16.5"/>
    <row r="286" s="87" customFormat="1" ht="16.5"/>
    <row r="287" s="87" customFormat="1" ht="16.5"/>
    <row r="288" s="87" customFormat="1" ht="16.5"/>
    <row r="289" s="87" customFormat="1" ht="16.5"/>
    <row r="290" s="87" customFormat="1" ht="16.5"/>
    <row r="291" s="87" customFormat="1" ht="16.5"/>
    <row r="292" s="87" customFormat="1" ht="16.5"/>
    <row r="293" s="87" customFormat="1" ht="16.5"/>
    <row r="294" s="87" customFormat="1" ht="16.5"/>
    <row r="295" s="87" customFormat="1" ht="16.5"/>
    <row r="296" s="87" customFormat="1" ht="16.5"/>
    <row r="297" s="87" customFormat="1" ht="16.5"/>
    <row r="298" s="87" customFormat="1" ht="16.5"/>
    <row r="299" s="87" customFormat="1" ht="16.5"/>
    <row r="300" s="87" customFormat="1" ht="16.5"/>
    <row r="301" s="87" customFormat="1" ht="16.5"/>
    <row r="302" s="87" customFormat="1" ht="16.5"/>
    <row r="303" s="87" customFormat="1" ht="16.5"/>
    <row r="304" s="87" customFormat="1" ht="16.5"/>
    <row r="305" s="87" customFormat="1" ht="16.5"/>
    <row r="306" s="87" customFormat="1" ht="16.5"/>
    <row r="307" s="87" customFormat="1" ht="16.5"/>
    <row r="308" s="87" customFormat="1" ht="16.5"/>
    <row r="309" s="87" customFormat="1" ht="16.5"/>
    <row r="310" s="87" customFormat="1" ht="16.5"/>
    <row r="311" s="87" customFormat="1" ht="16.5"/>
    <row r="312" s="87" customFormat="1" ht="16.5"/>
    <row r="313" s="87" customFormat="1" ht="16.5"/>
    <row r="314" s="87" customFormat="1" ht="16.5"/>
    <row r="315" s="87" customFormat="1" ht="16.5"/>
    <row r="316" s="87" customFormat="1" ht="16.5"/>
    <row r="317" s="87" customFormat="1" ht="16.5"/>
    <row r="318" s="87" customFormat="1" ht="16.5"/>
    <row r="319" s="87" customFormat="1" ht="16.5"/>
    <row r="320" s="87" customFormat="1" ht="16.5"/>
    <row r="321" s="87" customFormat="1" ht="16.5"/>
    <row r="322" s="87" customFormat="1" ht="16.5"/>
    <row r="323" s="87" customFormat="1" ht="16.5"/>
    <row r="324" s="87" customFormat="1" ht="16.5"/>
    <row r="325" s="87" customFormat="1" ht="16.5"/>
    <row r="326" s="87" customFormat="1" ht="16.5"/>
    <row r="327" s="87" customFormat="1" ht="16.5"/>
    <row r="328" s="87" customFormat="1" ht="16.5"/>
    <row r="329" s="87" customFormat="1" ht="16.5"/>
    <row r="330" s="87" customFormat="1" ht="16.5"/>
    <row r="331" s="87" customFormat="1" ht="16.5"/>
    <row r="332" s="87" customFormat="1" ht="16.5"/>
    <row r="333" s="87" customFormat="1" ht="16.5"/>
    <row r="334" s="87" customFormat="1" ht="16.5"/>
    <row r="335" s="87" customFormat="1" ht="16.5"/>
    <row r="336" s="87" customFormat="1" ht="16.5"/>
    <row r="337" s="87" customFormat="1" ht="16.5"/>
    <row r="338" s="87" customFormat="1" ht="16.5"/>
    <row r="339" s="87" customFormat="1" ht="16.5"/>
    <row r="340" s="87" customFormat="1" ht="16.5"/>
    <row r="341" s="87" customFormat="1" ht="16.5"/>
    <row r="342" s="87" customFormat="1" ht="16.5"/>
    <row r="343" s="87" customFormat="1" ht="16.5"/>
    <row r="344" s="87" customFormat="1" ht="16.5"/>
    <row r="345" s="87" customFormat="1" ht="16.5"/>
    <row r="346" s="87" customFormat="1" ht="16.5"/>
    <row r="347" s="87" customFormat="1" ht="16.5"/>
    <row r="348" s="87" customFormat="1" ht="16.5"/>
    <row r="349" s="87" customFormat="1" ht="16.5"/>
    <row r="350" s="87" customFormat="1" ht="16.5"/>
    <row r="351" s="87" customFormat="1" ht="16.5"/>
    <row r="352" s="87" customFormat="1" ht="16.5"/>
    <row r="353" s="87" customFormat="1" ht="16.5"/>
    <row r="354" s="87" customFormat="1" ht="16.5"/>
    <row r="355" s="87" customFormat="1" ht="16.5"/>
    <row r="356" s="87" customFormat="1" ht="16.5"/>
    <row r="357" s="87" customFormat="1" ht="16.5"/>
    <row r="358" s="87" customFormat="1" ht="16.5"/>
    <row r="359" s="87" customFormat="1" ht="16.5"/>
    <row r="360" s="87" customFormat="1" ht="16.5"/>
    <row r="361" s="87" customFormat="1" ht="16.5"/>
    <row r="362" s="87" customFormat="1" ht="16.5"/>
    <row r="363" s="87" customFormat="1" ht="16.5"/>
    <row r="364" s="87" customFormat="1" ht="16.5"/>
    <row r="365" s="87" customFormat="1" ht="16.5"/>
    <row r="366" s="87" customFormat="1" ht="16.5"/>
    <row r="367" s="87" customFormat="1" ht="16.5"/>
    <row r="368" s="87" customFormat="1" ht="16.5"/>
    <row r="369" s="87" customFormat="1" ht="16.5"/>
    <row r="370" s="87" customFormat="1" ht="16.5"/>
    <row r="371" s="87" customFormat="1" ht="16.5"/>
    <row r="372" s="87" customFormat="1" ht="16.5"/>
    <row r="373" s="87" customFormat="1" ht="16.5"/>
    <row r="374" s="87" customFormat="1" ht="16.5"/>
    <row r="375" s="87" customFormat="1" ht="16.5"/>
    <row r="376" s="87" customFormat="1" ht="16.5"/>
    <row r="377" s="87" customFormat="1" ht="16.5"/>
    <row r="378" s="87" customFormat="1" ht="16.5"/>
    <row r="379" s="87" customFormat="1" ht="16.5"/>
    <row r="380" s="87" customFormat="1" ht="16.5"/>
    <row r="381" s="87" customFormat="1" ht="16.5"/>
    <row r="382" s="87" customFormat="1" ht="16.5"/>
    <row r="383" s="87" customFormat="1" ht="16.5"/>
    <row r="384" s="87" customFormat="1" ht="16.5"/>
    <row r="385" s="87" customFormat="1" ht="16.5"/>
    <row r="386" s="87" customFormat="1" ht="16.5"/>
    <row r="387" s="87" customFormat="1" ht="16.5"/>
    <row r="388" s="87" customFormat="1" ht="16.5"/>
    <row r="389" s="87" customFormat="1" ht="16.5"/>
    <row r="390" s="87" customFormat="1" ht="16.5"/>
    <row r="391" s="87" customFormat="1" ht="16.5"/>
    <row r="392" s="87" customFormat="1" ht="16.5"/>
    <row r="393" s="87" customFormat="1" ht="16.5"/>
    <row r="394" s="87" customFormat="1" ht="16.5"/>
    <row r="395" s="87" customFormat="1" ht="16.5"/>
    <row r="396" s="87" customFormat="1" ht="16.5"/>
    <row r="397" s="87" customFormat="1" ht="16.5"/>
    <row r="398" s="87" customFormat="1" ht="16.5"/>
    <row r="399" s="87" customFormat="1" ht="16.5"/>
    <row r="400" s="87" customFormat="1" ht="16.5"/>
    <row r="401" s="87" customFormat="1" ht="16.5"/>
    <row r="402" s="87" customFormat="1" ht="16.5"/>
    <row r="403" s="87" customFormat="1" ht="16.5"/>
    <row r="404" s="87" customFormat="1" ht="16.5"/>
    <row r="405" s="87" customFormat="1" ht="16.5"/>
    <row r="406" s="87" customFormat="1" ht="16.5"/>
    <row r="407" s="87" customFormat="1" ht="16.5"/>
    <row r="408" s="87" customFormat="1" ht="16.5"/>
    <row r="409" s="87" customFormat="1" ht="16.5"/>
    <row r="410" s="87" customFormat="1" ht="16.5"/>
    <row r="411" s="87" customFormat="1" ht="16.5"/>
    <row r="412" s="87" customFormat="1" ht="16.5"/>
    <row r="413" s="87" customFormat="1" ht="16.5"/>
    <row r="414" s="87" customFormat="1" ht="16.5"/>
    <row r="415" s="87" customFormat="1" ht="16.5"/>
    <row r="416" s="87" customFormat="1" ht="16.5"/>
    <row r="417" s="87" customFormat="1" ht="16.5"/>
    <row r="418" s="87" customFormat="1" ht="16.5"/>
    <row r="419" s="87" customFormat="1" ht="16.5"/>
    <row r="420" s="87" customFormat="1" ht="16.5"/>
    <row r="421" s="87" customFormat="1" ht="16.5"/>
    <row r="422" s="87" customFormat="1" ht="16.5"/>
    <row r="423" s="87" customFormat="1" ht="16.5"/>
    <row r="424" s="87" customFormat="1" ht="16.5"/>
    <row r="425" s="87" customFormat="1" ht="16.5"/>
    <row r="426" s="87" customFormat="1" ht="16.5"/>
    <row r="427" s="87" customFormat="1" ht="16.5"/>
    <row r="428" s="87" customFormat="1" ht="16.5"/>
    <row r="429" s="87" customFormat="1" ht="16.5"/>
    <row r="430" s="87" customFormat="1" ht="16.5"/>
    <row r="431" s="87" customFormat="1" ht="16.5"/>
    <row r="432" s="87" customFormat="1" ht="16.5"/>
    <row r="433" s="87" customFormat="1" ht="16.5"/>
    <row r="434" s="87" customFormat="1" ht="16.5"/>
    <row r="435" s="87" customFormat="1" ht="16.5"/>
    <row r="436" s="87" customFormat="1" ht="16.5"/>
    <row r="437" s="87" customFormat="1" ht="16.5"/>
    <row r="438" s="87" customFormat="1" ht="16.5"/>
    <row r="439" s="87" customFormat="1" ht="16.5"/>
    <row r="440" s="87" customFormat="1" ht="16.5"/>
    <row r="441" s="87" customFormat="1" ht="16.5"/>
    <row r="442" s="87" customFormat="1" ht="16.5"/>
    <row r="443" s="87" customFormat="1" ht="16.5"/>
    <row r="444" s="87" customFormat="1" ht="16.5"/>
    <row r="445" s="87" customFormat="1" ht="16.5"/>
    <row r="446" s="87" customFormat="1" ht="16.5"/>
    <row r="447" s="87" customFormat="1" ht="16.5"/>
    <row r="448" s="87" customFormat="1" ht="16.5"/>
    <row r="449" s="87" customFormat="1" ht="16.5"/>
    <row r="450" s="87" customFormat="1" ht="16.5"/>
    <row r="451" s="87" customFormat="1" ht="16.5"/>
    <row r="452" s="87" customFormat="1" ht="16.5"/>
    <row r="453" s="87" customFormat="1" ht="16.5"/>
    <row r="454" s="87" customFormat="1" ht="16.5"/>
    <row r="455" s="87" customFormat="1" ht="16.5"/>
    <row r="456" s="87" customFormat="1" ht="16.5"/>
    <row r="457" s="87" customFormat="1" ht="16.5"/>
    <row r="458" s="87" customFormat="1" ht="16.5"/>
    <row r="459" s="87" customFormat="1" ht="16.5"/>
    <row r="460" s="87" customFormat="1" ht="16.5"/>
    <row r="461" s="87" customFormat="1" ht="16.5"/>
    <row r="462" s="87" customFormat="1" ht="16.5"/>
    <row r="463" s="87" customFormat="1" ht="16.5"/>
    <row r="464" s="87" customFormat="1" ht="16.5"/>
    <row r="465" s="87" customFormat="1" ht="16.5"/>
    <row r="466" s="87" customFormat="1" ht="16.5"/>
    <row r="467" s="87" customFormat="1" ht="16.5"/>
    <row r="468" s="87" customFormat="1" ht="16.5"/>
    <row r="469" s="87" customFormat="1" ht="16.5"/>
    <row r="470" s="87" customFormat="1" ht="16.5"/>
    <row r="471" s="87" customFormat="1" ht="16.5"/>
    <row r="472" s="87" customFormat="1" ht="16.5"/>
    <row r="473" s="87" customFormat="1" ht="16.5"/>
    <row r="474" s="87" customFormat="1" ht="16.5"/>
    <row r="475" s="87" customFormat="1" ht="16.5"/>
    <row r="476" s="87" customFormat="1" ht="16.5"/>
    <row r="477" s="87" customFormat="1" ht="16.5"/>
    <row r="478" s="87" customFormat="1" ht="16.5"/>
    <row r="479" s="87" customFormat="1" ht="16.5"/>
    <row r="480" s="87" customFormat="1" ht="16.5"/>
    <row r="481" s="87" customFormat="1" ht="16.5"/>
    <row r="482" s="87" customFormat="1" ht="16.5"/>
    <row r="483" s="87" customFormat="1" ht="16.5"/>
    <row r="484" s="87" customFormat="1" ht="16.5"/>
    <row r="485" s="87" customFormat="1" ht="16.5"/>
    <row r="486" s="87" customFormat="1" ht="16.5"/>
    <row r="487" s="87" customFormat="1" ht="16.5"/>
    <row r="488" s="87" customFormat="1" ht="16.5"/>
    <row r="489" s="87" customFormat="1" ht="16.5"/>
    <row r="490" s="87" customFormat="1" ht="16.5"/>
    <row r="491" s="87" customFormat="1" ht="16.5"/>
    <row r="492" s="87" customFormat="1" ht="16.5"/>
    <row r="493" s="87" customFormat="1" ht="16.5"/>
    <row r="494" s="87" customFormat="1" ht="16.5"/>
    <row r="495" s="87" customFormat="1" ht="16.5"/>
    <row r="496" s="87" customFormat="1" ht="16.5"/>
    <row r="497" s="87" customFormat="1" ht="16.5"/>
    <row r="498" s="87" customFormat="1" ht="16.5"/>
    <row r="499" s="87" customFormat="1" ht="16.5"/>
    <row r="500" s="87" customFormat="1" ht="16.5"/>
    <row r="501" s="87" customFormat="1" ht="16.5"/>
    <row r="502" s="87" customFormat="1" ht="16.5"/>
    <row r="503" s="87" customFormat="1" ht="16.5"/>
    <row r="504" s="87" customFormat="1" ht="16.5"/>
    <row r="505" s="87" customFormat="1" ht="16.5"/>
    <row r="506" s="87" customFormat="1" ht="16.5"/>
    <row r="507" s="87" customFormat="1" ht="16.5"/>
    <row r="508" s="87" customFormat="1" ht="16.5"/>
    <row r="509" s="87" customFormat="1" ht="16.5"/>
    <row r="510" s="87" customFormat="1" ht="16.5"/>
    <row r="511" s="87" customFormat="1" ht="16.5"/>
    <row r="512" s="87" customFormat="1" ht="16.5"/>
    <row r="513" s="87" customFormat="1" ht="16.5"/>
    <row r="514" s="87" customFormat="1" ht="16.5"/>
    <row r="515" s="87" customFormat="1" ht="16.5"/>
    <row r="516" s="87" customFormat="1" ht="16.5"/>
    <row r="517" s="87" customFormat="1" ht="16.5"/>
    <row r="518" s="87" customFormat="1" ht="16.5"/>
    <row r="519" s="87" customFormat="1" ht="16.5"/>
    <row r="520" s="87" customFormat="1" ht="16.5"/>
    <row r="521" s="87" customFormat="1" ht="16.5"/>
    <row r="522" s="87" customFormat="1" ht="16.5"/>
    <row r="523" s="87" customFormat="1" ht="16.5"/>
    <row r="524" s="87" customFormat="1" ht="16.5"/>
    <row r="525" s="87" customFormat="1" ht="16.5"/>
    <row r="526" s="87" customFormat="1" ht="16.5"/>
    <row r="527" s="87" customFormat="1" ht="16.5"/>
    <row r="528" s="87" customFormat="1" ht="16.5"/>
    <row r="529" s="87" customFormat="1" ht="16.5"/>
    <row r="530" s="87" customFormat="1" ht="16.5"/>
    <row r="531" s="87" customFormat="1" ht="16.5"/>
    <row r="532" s="87" customFormat="1" ht="16.5"/>
    <row r="533" s="87" customFormat="1" ht="16.5"/>
    <row r="534" s="87" customFormat="1" ht="16.5"/>
    <row r="535" s="87" customFormat="1" ht="16.5"/>
    <row r="536" s="87" customFormat="1" ht="16.5"/>
    <row r="537" s="87" customFormat="1" ht="16.5"/>
    <row r="538" s="87" customFormat="1" ht="16.5"/>
    <row r="539" s="87" customFormat="1" ht="16.5"/>
    <row r="540" s="87" customFormat="1" ht="16.5"/>
    <row r="541" s="87" customFormat="1" ht="16.5"/>
    <row r="542" s="87" customFormat="1" ht="16.5"/>
    <row r="543" s="87" customFormat="1" ht="16.5"/>
    <row r="544" s="87" customFormat="1" ht="16.5"/>
    <row r="545" s="87" customFormat="1" ht="16.5"/>
    <row r="546" s="87" customFormat="1" ht="16.5"/>
    <row r="547" s="87" customFormat="1" ht="16.5"/>
    <row r="548" s="87" customFormat="1" ht="16.5"/>
    <row r="549" s="87" customFormat="1" ht="16.5"/>
    <row r="550" s="87" customFormat="1" ht="16.5"/>
    <row r="551" s="87" customFormat="1" ht="16.5"/>
    <row r="552" s="87" customFormat="1" ht="16.5"/>
    <row r="553" s="87" customFormat="1" ht="16.5"/>
    <row r="554" s="87" customFormat="1" ht="16.5"/>
    <row r="555" s="87" customFormat="1" ht="16.5"/>
    <row r="556" s="87" customFormat="1" ht="16.5"/>
    <row r="557" s="87" customFormat="1" ht="16.5"/>
    <row r="558" s="87" customFormat="1" ht="16.5"/>
    <row r="559" s="87" customFormat="1" ht="16.5"/>
    <row r="560" s="87" customFormat="1" ht="16.5"/>
    <row r="561" s="87" customFormat="1" ht="16.5"/>
    <row r="562" s="87" customFormat="1" ht="16.5"/>
    <row r="563" s="87" customFormat="1" ht="16.5"/>
    <row r="564" s="87" customFormat="1" ht="16.5"/>
    <row r="565" s="87" customFormat="1" ht="16.5"/>
    <row r="566" s="87" customFormat="1" ht="16.5"/>
    <row r="567" s="87" customFormat="1" ht="16.5"/>
    <row r="568" s="87" customFormat="1" ht="16.5"/>
    <row r="569" s="87" customFormat="1" ht="16.5"/>
    <row r="570" s="87" customFormat="1" ht="16.5"/>
    <row r="571" s="87" customFormat="1" ht="16.5"/>
    <row r="572" s="87" customFormat="1" ht="16.5"/>
    <row r="573" s="87" customFormat="1" ht="16.5"/>
    <row r="574" s="87" customFormat="1" ht="16.5"/>
    <row r="575" s="87" customFormat="1" ht="16.5"/>
    <row r="576" s="87" customFormat="1" ht="16.5"/>
    <row r="577" s="87" customFormat="1" ht="16.5"/>
    <row r="578" s="87" customFormat="1" ht="16.5"/>
    <row r="579" s="87" customFormat="1" ht="16.5"/>
    <row r="580" s="87" customFormat="1" ht="16.5"/>
    <row r="581" s="87" customFormat="1" ht="16.5"/>
    <row r="582" s="87" customFormat="1" ht="16.5"/>
    <row r="583" s="87" customFormat="1" ht="16.5"/>
    <row r="584" s="87" customFormat="1" ht="16.5"/>
    <row r="585" s="87" customFormat="1" ht="16.5"/>
    <row r="586" s="87" customFormat="1" ht="16.5"/>
    <row r="587" s="87" customFormat="1" ht="16.5"/>
    <row r="588" s="87" customFormat="1" ht="16.5"/>
    <row r="589" s="87" customFormat="1" ht="16.5"/>
    <row r="590" s="87" customFormat="1" ht="16.5"/>
    <row r="591" s="87" customFormat="1" ht="16.5"/>
    <row r="592" s="87" customFormat="1" ht="16.5"/>
    <row r="593" s="87" customFormat="1" ht="16.5"/>
    <row r="594" s="87" customFormat="1" ht="16.5"/>
    <row r="595" s="87" customFormat="1" ht="16.5"/>
    <row r="596" s="87" customFormat="1" ht="16.5"/>
    <row r="597" s="87" customFormat="1" ht="16.5"/>
    <row r="598" s="87" customFormat="1" ht="16.5"/>
    <row r="599" s="87" customFormat="1" ht="16.5"/>
    <row r="600" s="87" customFormat="1" ht="16.5"/>
    <row r="601" s="87" customFormat="1" ht="16.5"/>
    <row r="602" s="87" customFormat="1" ht="16.5"/>
    <row r="603" s="87" customFormat="1" ht="16.5"/>
    <row r="604" s="87" customFormat="1" ht="16.5"/>
    <row r="605" s="87" customFormat="1" ht="16.5"/>
    <row r="606" s="87" customFormat="1" ht="16.5"/>
    <row r="607" s="87" customFormat="1" ht="16.5"/>
    <row r="608" s="87" customFormat="1" ht="16.5"/>
    <row r="609" s="87" customFormat="1" ht="16.5"/>
    <row r="610" s="87" customFormat="1" ht="16.5"/>
    <row r="611" s="87" customFormat="1" ht="16.5"/>
    <row r="612" s="87" customFormat="1" ht="16.5"/>
    <row r="613" s="87" customFormat="1" ht="16.5"/>
    <row r="614" s="87" customFormat="1" ht="16.5"/>
    <row r="615" s="87" customFormat="1" ht="16.5"/>
    <row r="616" s="87" customFormat="1" ht="16.5"/>
    <row r="617" s="87" customFormat="1" ht="16.5"/>
    <row r="618" s="87" customFormat="1" ht="16.5"/>
    <row r="619" s="87" customFormat="1" ht="16.5"/>
    <row r="620" s="87" customFormat="1" ht="16.5"/>
    <row r="621" s="87" customFormat="1" ht="16.5"/>
    <row r="622" s="87" customFormat="1" ht="16.5"/>
    <row r="623" s="87" customFormat="1" ht="16.5"/>
    <row r="624" s="87" customFormat="1" ht="16.5"/>
    <row r="625" s="87" customFormat="1" ht="16.5"/>
    <row r="626" s="87" customFormat="1" ht="16.5"/>
    <row r="627" s="87" customFormat="1" ht="16.5"/>
    <row r="628" s="87" customFormat="1" ht="16.5"/>
    <row r="629" s="87" customFormat="1" ht="16.5"/>
    <row r="630" s="87" customFormat="1" ht="16.5"/>
    <row r="631" s="87" customFormat="1" ht="16.5"/>
    <row r="632" s="87" customFormat="1" ht="16.5"/>
    <row r="633" s="87" customFormat="1" ht="16.5"/>
    <row r="634" s="87" customFormat="1" ht="16.5"/>
    <row r="635" s="87" customFormat="1" ht="16.5"/>
    <row r="636" s="87" customFormat="1" ht="16.5"/>
    <row r="637" s="87" customFormat="1" ht="16.5"/>
    <row r="638" s="87" customFormat="1" ht="16.5"/>
    <row r="639" s="87" customFormat="1" ht="16.5"/>
    <row r="640" s="87" customFormat="1" ht="16.5"/>
    <row r="641" s="87" customFormat="1" ht="16.5"/>
    <row r="642" s="87" customFormat="1" ht="16.5"/>
    <row r="643" s="87" customFormat="1" ht="16.5"/>
    <row r="644" s="87" customFormat="1" ht="16.5"/>
    <row r="645" s="87" customFormat="1" ht="16.5"/>
    <row r="646" s="87" customFormat="1" ht="16.5"/>
    <row r="647" s="87" customFormat="1" ht="16.5"/>
    <row r="648" s="87" customFormat="1" ht="16.5"/>
    <row r="649" s="87" customFormat="1" ht="16.5"/>
    <row r="650" s="87" customFormat="1" ht="16.5"/>
    <row r="651" s="87" customFormat="1" ht="16.5"/>
    <row r="652" s="87" customFormat="1" ht="16.5"/>
    <row r="653" s="87" customFormat="1" ht="16.5"/>
    <row r="654" s="87" customFormat="1" ht="16.5"/>
    <row r="655" s="87" customFormat="1" ht="16.5"/>
    <row r="656" s="87" customFormat="1" ht="16.5"/>
    <row r="657" s="87" customFormat="1" ht="16.5"/>
    <row r="658" s="87" customFormat="1" ht="16.5"/>
    <row r="659" s="87" customFormat="1" ht="16.5"/>
    <row r="660" s="87" customFormat="1" ht="16.5"/>
    <row r="661" s="87" customFormat="1" ht="16.5"/>
    <row r="662" s="87" customFormat="1" ht="16.5"/>
    <row r="663" s="87" customFormat="1" ht="16.5"/>
    <row r="664" s="87" customFormat="1" ht="16.5"/>
    <row r="665" s="87" customFormat="1" ht="16.5"/>
    <row r="666" s="87" customFormat="1" ht="16.5"/>
    <row r="667" s="87" customFormat="1" ht="16.5"/>
    <row r="668" s="87" customFormat="1" ht="16.5"/>
    <row r="669" s="87" customFormat="1" ht="16.5"/>
    <row r="670" s="87" customFormat="1" ht="16.5"/>
    <row r="671" s="87" customFormat="1" ht="16.5"/>
    <row r="672" s="87" customFormat="1" ht="16.5"/>
    <row r="673" s="87" customFormat="1" ht="16.5"/>
    <row r="674" s="87" customFormat="1" ht="16.5"/>
    <row r="675" s="87" customFormat="1" ht="16.5"/>
    <row r="676" s="87" customFormat="1" ht="16.5"/>
    <row r="677" s="87" customFormat="1" ht="16.5"/>
    <row r="678" s="87" customFormat="1" ht="16.5"/>
    <row r="679" s="87" customFormat="1" ht="16.5"/>
    <row r="680" s="87" customFormat="1" ht="16.5"/>
    <row r="681" s="87" customFormat="1" ht="16.5"/>
    <row r="682" s="87" customFormat="1" ht="16.5"/>
    <row r="683" s="87" customFormat="1" ht="16.5"/>
    <row r="684" s="87" customFormat="1" ht="16.5"/>
    <row r="685" s="87" customFormat="1" ht="16.5"/>
    <row r="686" s="87" customFormat="1" ht="16.5"/>
    <row r="687" s="87" customFormat="1" ht="16.5"/>
    <row r="688" s="87" customFormat="1" ht="16.5"/>
    <row r="689" s="87" customFormat="1" ht="16.5"/>
    <row r="690" s="87" customFormat="1" ht="16.5"/>
    <row r="691" s="87" customFormat="1" ht="16.5"/>
    <row r="692" s="87" customFormat="1" ht="16.5"/>
    <row r="693" s="87" customFormat="1" ht="16.5"/>
    <row r="694" s="87" customFormat="1" ht="16.5"/>
    <row r="695" s="87" customFormat="1" ht="16.5"/>
    <row r="696" s="87" customFormat="1" ht="16.5"/>
    <row r="697" s="87" customFormat="1" ht="16.5"/>
    <row r="698" s="87" customFormat="1" ht="16.5"/>
    <row r="699" s="87" customFormat="1" ht="16.5"/>
    <row r="700" s="87" customFormat="1" ht="16.5"/>
    <row r="701" s="87" customFormat="1" ht="16.5"/>
    <row r="702" s="87" customFormat="1" ht="16.5"/>
    <row r="703" s="87" customFormat="1" ht="16.5"/>
    <row r="704" s="87" customFormat="1" ht="16.5"/>
    <row r="705" s="87" customFormat="1" ht="16.5"/>
    <row r="706" s="87" customFormat="1" ht="16.5"/>
    <row r="707" s="87" customFormat="1" ht="16.5"/>
    <row r="708" s="87" customFormat="1" ht="16.5"/>
    <row r="709" s="87" customFormat="1" ht="16.5"/>
    <row r="710" s="87" customFormat="1" ht="16.5"/>
    <row r="711" s="87" customFormat="1" ht="16.5"/>
    <row r="712" s="87" customFormat="1" ht="16.5"/>
    <row r="713" s="87" customFormat="1" ht="16.5"/>
    <row r="714" s="87" customFormat="1" ht="16.5"/>
    <row r="715" s="87" customFormat="1" ht="16.5"/>
    <row r="716" s="87" customFormat="1" ht="16.5"/>
    <row r="717" s="87" customFormat="1" ht="16.5"/>
    <row r="718" s="87" customFormat="1" ht="16.5"/>
    <row r="719" s="87" customFormat="1" ht="16.5"/>
    <row r="720" s="87" customFormat="1" ht="16.5"/>
    <row r="721" s="87" customFormat="1" ht="16.5"/>
    <row r="722" s="87" customFormat="1" ht="16.5"/>
    <row r="723" s="87" customFormat="1" ht="16.5"/>
    <row r="724" s="87" customFormat="1" ht="16.5"/>
    <row r="725" s="87" customFormat="1" ht="16.5"/>
    <row r="726" s="87" customFormat="1" ht="16.5"/>
    <row r="727" s="87" customFormat="1" ht="16.5"/>
    <row r="728" s="87" customFormat="1" ht="16.5"/>
    <row r="729" s="87" customFormat="1" ht="16.5"/>
    <row r="730" s="87" customFormat="1" ht="16.5"/>
    <row r="731" s="87" customFormat="1" ht="16.5"/>
    <row r="732" s="87" customFormat="1" ht="16.5"/>
    <row r="733" s="87" customFormat="1" ht="16.5"/>
    <row r="734" s="87" customFormat="1" ht="16.5"/>
    <row r="735" s="87" customFormat="1" ht="16.5"/>
    <row r="736" s="87" customFormat="1" ht="16.5"/>
    <row r="737" s="87" customFormat="1" ht="16.5"/>
    <row r="738" s="87" customFormat="1" ht="16.5"/>
    <row r="739" s="87" customFormat="1" ht="16.5"/>
    <row r="740" s="87" customFormat="1" ht="16.5"/>
    <row r="741" s="87" customFormat="1" ht="16.5"/>
    <row r="742" s="87" customFormat="1" ht="16.5"/>
    <row r="743" s="87" customFormat="1" ht="16.5"/>
    <row r="744" s="87" customFormat="1" ht="16.5"/>
    <row r="745" s="87" customFormat="1" ht="16.5"/>
    <row r="746" s="87" customFormat="1" ht="16.5"/>
    <row r="747" s="87" customFormat="1" ht="16.5"/>
    <row r="748" s="87" customFormat="1" ht="16.5"/>
    <row r="749" s="87" customFormat="1" ht="16.5"/>
    <row r="750" s="87" customFormat="1" ht="16.5"/>
    <row r="751" s="87" customFormat="1" ht="16.5"/>
    <row r="752" s="87" customFormat="1" ht="16.5"/>
    <row r="753" s="87" customFormat="1" ht="16.5"/>
    <row r="754" s="87" customFormat="1" ht="16.5"/>
    <row r="755" s="87" customFormat="1" ht="16.5"/>
    <row r="756" s="87" customFormat="1" ht="16.5"/>
    <row r="757" s="87" customFormat="1" ht="16.5"/>
    <row r="758" s="87" customFormat="1" ht="16.5"/>
    <row r="759" s="87" customFormat="1" ht="16.5"/>
    <row r="760" s="87" customFormat="1" ht="16.5"/>
    <row r="761" s="87" customFormat="1" ht="16.5"/>
    <row r="762" s="87" customFormat="1" ht="16.5"/>
    <row r="763" s="87" customFormat="1" ht="16.5"/>
    <row r="764" s="87" customFormat="1" ht="16.5"/>
    <row r="765" s="87" customFormat="1" ht="16.5"/>
    <row r="766" s="87" customFormat="1" ht="16.5"/>
    <row r="767" s="87" customFormat="1" ht="16.5"/>
    <row r="768" s="87" customFormat="1" ht="16.5"/>
    <row r="769" s="87" customFormat="1" ht="16.5"/>
    <row r="770" s="87" customFormat="1" ht="16.5"/>
    <row r="771" s="87" customFormat="1" ht="16.5"/>
    <row r="772" s="87" customFormat="1" ht="16.5"/>
    <row r="773" s="87" customFormat="1" ht="16.5"/>
    <row r="774" s="87" customFormat="1" ht="16.5"/>
    <row r="775" s="87" customFormat="1" ht="16.5"/>
    <row r="776" s="87" customFormat="1" ht="16.5"/>
    <row r="777" s="87" customFormat="1" ht="16.5"/>
    <row r="778" s="87" customFormat="1" ht="16.5"/>
    <row r="779" s="87" customFormat="1" ht="16.5"/>
    <row r="780" s="87" customFormat="1" ht="16.5"/>
    <row r="781" s="87" customFormat="1" ht="16.5"/>
    <row r="782" s="87" customFormat="1" ht="16.5"/>
    <row r="783" s="87" customFormat="1" ht="16.5"/>
    <row r="784" s="87" customFormat="1" ht="16.5"/>
    <row r="785" s="87" customFormat="1" ht="16.5"/>
    <row r="786" s="87" customFormat="1" ht="16.5"/>
    <row r="787" s="87" customFormat="1" ht="16.5"/>
    <row r="788" s="87" customFormat="1" ht="16.5"/>
    <row r="789" s="87" customFormat="1" ht="16.5"/>
    <row r="790" s="87" customFormat="1" ht="16.5"/>
    <row r="791" s="87" customFormat="1" ht="16.5"/>
    <row r="792" s="87" customFormat="1" ht="16.5"/>
    <row r="793" s="87" customFormat="1" ht="16.5"/>
    <row r="794" s="87" customFormat="1" ht="16.5"/>
    <row r="795" s="87" customFormat="1" ht="16.5"/>
    <row r="796" s="87" customFormat="1" ht="16.5"/>
    <row r="797" s="87" customFormat="1" ht="16.5"/>
    <row r="798" s="87" customFormat="1" ht="16.5"/>
    <row r="799" s="87" customFormat="1" ht="16.5"/>
    <row r="800" s="87" customFormat="1" ht="16.5"/>
    <row r="801" s="87" customFormat="1" ht="16.5"/>
    <row r="802" s="87" customFormat="1" ht="16.5"/>
    <row r="803" s="87" customFormat="1" ht="16.5"/>
    <row r="804" s="87" customFormat="1" ht="16.5"/>
    <row r="805" s="87" customFormat="1" ht="16.5"/>
    <row r="806" s="87" customFormat="1" ht="16.5"/>
    <row r="807" s="87" customFormat="1" ht="16.5"/>
    <row r="808" s="87" customFormat="1" ht="16.5"/>
    <row r="809" s="87" customFormat="1" ht="16.5"/>
    <row r="810" s="87" customFormat="1" ht="16.5"/>
    <row r="811" s="87" customFormat="1" ht="16.5"/>
    <row r="812" s="87" customFormat="1" ht="16.5"/>
    <row r="813" s="87" customFormat="1" ht="16.5"/>
    <row r="814" s="87" customFormat="1" ht="16.5"/>
    <row r="815" s="87" customFormat="1" ht="16.5"/>
    <row r="816" s="87" customFormat="1" ht="16.5"/>
    <row r="817" s="87" customFormat="1" ht="16.5"/>
    <row r="818" s="87" customFormat="1" ht="16.5"/>
    <row r="819" s="87" customFormat="1" ht="16.5"/>
    <row r="820" s="87" customFormat="1" ht="16.5"/>
    <row r="821" s="87" customFormat="1" ht="16.5"/>
    <row r="822" s="87" customFormat="1" ht="16.5"/>
    <row r="823" s="87" customFormat="1" ht="16.5"/>
    <row r="824" s="87" customFormat="1" ht="16.5"/>
    <row r="825" s="87" customFormat="1" ht="16.5"/>
    <row r="826" s="87" customFormat="1" ht="16.5"/>
    <row r="827" s="87" customFormat="1" ht="16.5"/>
    <row r="828" s="87" customFormat="1" ht="16.5"/>
    <row r="829" s="87" customFormat="1" ht="16.5"/>
    <row r="830" s="87" customFormat="1" ht="16.5"/>
    <row r="831" s="87" customFormat="1" ht="16.5"/>
    <row r="832" s="87" customFormat="1" ht="16.5"/>
    <row r="833" s="87" customFormat="1" ht="16.5"/>
    <row r="834" s="87" customFormat="1" ht="16.5"/>
    <row r="835" s="87" customFormat="1" ht="16.5"/>
    <row r="836" s="87" customFormat="1" ht="16.5"/>
    <row r="837" s="87" customFormat="1" ht="16.5"/>
    <row r="838" s="87" customFormat="1" ht="16.5"/>
    <row r="839" s="87" customFormat="1" ht="16.5"/>
    <row r="840" s="87" customFormat="1" ht="16.5"/>
    <row r="841" s="87" customFormat="1" ht="16.5"/>
    <row r="842" s="87" customFormat="1" ht="16.5"/>
    <row r="843" s="87" customFormat="1" ht="16.5"/>
    <row r="844" s="87" customFormat="1" ht="16.5"/>
    <row r="845" s="87" customFormat="1" ht="16.5"/>
    <row r="846" s="87" customFormat="1" ht="16.5"/>
    <row r="847" s="87" customFormat="1" ht="16.5"/>
    <row r="848" s="87" customFormat="1" ht="16.5"/>
    <row r="849" s="87" customFormat="1" ht="16.5"/>
    <row r="850" s="87" customFormat="1" ht="16.5"/>
    <row r="851" s="87" customFormat="1" ht="16.5"/>
    <row r="852" s="87" customFormat="1" ht="16.5"/>
    <row r="853" s="87" customFormat="1" ht="16.5"/>
    <row r="854" s="87" customFormat="1" ht="16.5"/>
    <row r="855" s="87" customFormat="1" ht="16.5"/>
    <row r="856" s="87" customFormat="1" ht="16.5"/>
    <row r="857" s="87" customFormat="1" ht="16.5"/>
    <row r="858" s="87" customFormat="1" ht="16.5"/>
    <row r="859" s="87" customFormat="1" ht="16.5"/>
    <row r="860" s="87" customFormat="1" ht="16.5"/>
    <row r="861" s="87" customFormat="1" ht="16.5"/>
    <row r="862" s="87" customFormat="1" ht="16.5"/>
    <row r="863" s="87" customFormat="1" ht="16.5"/>
    <row r="864" s="87" customFormat="1" ht="16.5"/>
    <row r="865" s="87" customFormat="1" ht="16.5"/>
    <row r="866" s="87" customFormat="1" ht="16.5"/>
    <row r="867" s="87" customFormat="1" ht="16.5"/>
    <row r="868" s="87" customFormat="1" ht="16.5"/>
    <row r="869" s="87" customFormat="1" ht="16.5"/>
    <row r="870" s="87" customFormat="1" ht="16.5"/>
    <row r="871" s="87" customFormat="1" ht="16.5"/>
    <row r="872" s="87" customFormat="1" ht="16.5"/>
    <row r="873" s="87" customFormat="1" ht="16.5"/>
    <row r="874" s="87" customFormat="1" ht="16.5"/>
    <row r="875" s="87" customFormat="1" ht="16.5"/>
    <row r="876" s="87" customFormat="1" ht="16.5"/>
    <row r="877" s="87" customFormat="1" ht="16.5"/>
    <row r="878" s="87" customFormat="1" ht="16.5"/>
    <row r="879" s="87" customFormat="1" ht="16.5"/>
    <row r="880" s="87" customFormat="1" ht="16.5"/>
    <row r="881" s="87" customFormat="1" ht="16.5"/>
    <row r="882" s="87" customFormat="1" ht="16.5"/>
    <row r="883" s="87" customFormat="1" ht="16.5"/>
    <row r="884" s="87" customFormat="1" ht="16.5"/>
    <row r="885" s="87" customFormat="1" ht="16.5"/>
    <row r="886" s="87" customFormat="1" ht="16.5"/>
    <row r="887" s="87" customFormat="1" ht="16.5"/>
    <row r="888" s="87" customFormat="1" ht="16.5"/>
    <row r="889" s="87" customFormat="1" ht="16.5"/>
    <row r="890" s="87" customFormat="1" ht="16.5"/>
    <row r="891" s="87" customFormat="1" ht="16.5"/>
    <row r="892" s="87" customFormat="1" ht="16.5"/>
    <row r="893" s="87" customFormat="1" ht="16.5"/>
    <row r="894" s="87" customFormat="1" ht="16.5"/>
    <row r="895" s="87" customFormat="1" ht="16.5"/>
    <row r="896" s="87" customFormat="1" ht="16.5"/>
    <row r="897" s="87" customFormat="1" ht="16.5"/>
    <row r="898" s="87" customFormat="1" ht="16.5"/>
    <row r="899" s="87" customFormat="1" ht="16.5"/>
    <row r="900" s="87" customFormat="1" ht="16.5"/>
    <row r="901" s="87" customFormat="1" ht="16.5"/>
    <row r="902" s="87" customFormat="1" ht="16.5"/>
    <row r="903" s="87" customFormat="1" ht="16.5"/>
    <row r="904" s="87" customFormat="1" ht="16.5"/>
    <row r="905" s="87" customFormat="1" ht="16.5"/>
    <row r="906" s="87" customFormat="1" ht="16.5"/>
    <row r="907" s="87" customFormat="1" ht="16.5"/>
    <row r="908" s="87" customFormat="1" ht="16.5"/>
    <row r="909" s="87" customFormat="1" ht="16.5"/>
    <row r="910" s="87" customFormat="1" ht="16.5"/>
    <row r="911" s="87" customFormat="1" ht="16.5"/>
    <row r="912" s="87" customFormat="1" ht="16.5"/>
    <row r="913" s="87" customFormat="1" ht="16.5"/>
    <row r="914" s="87" customFormat="1" ht="16.5"/>
    <row r="915" s="87" customFormat="1" ht="16.5"/>
    <row r="916" s="87" customFormat="1" ht="16.5"/>
    <row r="917" s="87" customFormat="1" ht="16.5"/>
    <row r="918" s="87" customFormat="1" ht="16.5"/>
    <row r="919" s="87" customFormat="1" ht="16.5"/>
    <row r="920" s="87" customFormat="1" ht="16.5"/>
    <row r="921" s="87" customFormat="1" ht="16.5"/>
    <row r="922" s="87" customFormat="1" ht="16.5"/>
    <row r="923" s="87" customFormat="1" ht="16.5"/>
    <row r="924" s="87" customFormat="1" ht="16.5"/>
    <row r="925" s="87" customFormat="1" ht="16.5"/>
    <row r="926" s="87" customFormat="1" ht="16.5"/>
    <row r="927" s="87" customFormat="1" ht="16.5"/>
    <row r="928" s="87" customFormat="1" ht="16.5"/>
    <row r="929" s="87" customFormat="1" ht="16.5"/>
    <row r="930" s="87" customFormat="1" ht="16.5"/>
    <row r="931" s="87" customFormat="1" ht="16.5"/>
    <row r="932" s="87" customFormat="1" ht="16.5"/>
    <row r="933" s="87" customFormat="1" ht="16.5"/>
    <row r="934" s="87" customFormat="1" ht="16.5"/>
    <row r="935" s="87" customFormat="1" ht="16.5"/>
    <row r="936" s="87" customFormat="1" ht="16.5"/>
    <row r="937" s="87" customFormat="1" ht="16.5"/>
    <row r="938" s="87" customFormat="1" ht="16.5"/>
    <row r="939" s="87" customFormat="1" ht="16.5"/>
    <row r="940" s="87" customFormat="1" ht="16.5"/>
    <row r="941" s="87" customFormat="1" ht="16.5"/>
    <row r="942" s="87" customFormat="1" ht="16.5"/>
    <row r="943" s="87" customFormat="1" ht="16.5"/>
    <row r="944" s="87" customFormat="1" ht="16.5"/>
    <row r="945" s="87" customFormat="1" ht="16.5"/>
    <row r="946" s="87" customFormat="1" ht="16.5"/>
    <row r="947" s="87" customFormat="1" ht="16.5"/>
    <row r="948" s="87" customFormat="1" ht="16.5"/>
    <row r="949" s="87" customFormat="1" ht="16.5"/>
    <row r="950" s="87" customFormat="1" ht="16.5"/>
    <row r="951" s="87" customFormat="1" ht="16.5"/>
    <row r="952" s="87" customFormat="1" ht="16.5"/>
    <row r="953" s="87" customFormat="1" ht="16.5"/>
    <row r="954" s="87" customFormat="1" ht="16.5"/>
    <row r="955" s="87" customFormat="1" ht="16.5"/>
    <row r="956" s="87" customFormat="1" ht="16.5"/>
    <row r="957" s="87" customFormat="1" ht="16.5"/>
    <row r="958" s="87" customFormat="1" ht="16.5"/>
    <row r="959" s="87" customFormat="1" ht="16.5"/>
    <row r="960" s="87" customFormat="1" ht="16.5"/>
    <row r="961" s="87" customFormat="1" ht="16.5"/>
    <row r="962" s="87" customFormat="1" ht="16.5"/>
    <row r="963" s="87" customFormat="1" ht="16.5"/>
    <row r="964" s="87" customFormat="1" ht="16.5"/>
    <row r="965" s="87" customFormat="1" ht="16.5"/>
    <row r="966" s="87" customFormat="1" ht="16.5"/>
    <row r="967" s="87" customFormat="1" ht="16.5"/>
    <row r="968" s="87" customFormat="1" ht="16.5"/>
    <row r="969" s="87" customFormat="1" ht="16.5"/>
    <row r="970" s="87" customFormat="1" ht="16.5"/>
    <row r="971" s="87" customFormat="1" ht="16.5"/>
    <row r="972" s="87" customFormat="1" ht="16.5"/>
    <row r="973" s="87" customFormat="1" ht="16.5"/>
    <row r="974" s="87" customFormat="1" ht="16.5"/>
    <row r="975" s="87" customFormat="1" ht="16.5"/>
    <row r="976" s="87" customFormat="1" ht="16.5"/>
    <row r="977" s="87" customFormat="1" ht="16.5"/>
    <row r="978" s="87" customFormat="1" ht="16.5"/>
    <row r="979" s="87" customFormat="1" ht="16.5"/>
    <row r="980" s="87" customFormat="1" ht="16.5"/>
    <row r="981" s="87" customFormat="1" ht="16.5"/>
    <row r="982" s="87" customFormat="1" ht="16.5"/>
    <row r="983" s="87" customFormat="1" ht="16.5"/>
    <row r="984" s="87" customFormat="1" ht="16.5"/>
    <row r="985" s="87" customFormat="1" ht="16.5"/>
    <row r="986" s="87" customFormat="1" ht="16.5"/>
    <row r="987" s="87" customFormat="1" ht="16.5"/>
    <row r="988" s="87" customFormat="1" ht="16.5"/>
    <row r="989" s="87" customFormat="1" ht="16.5"/>
    <row r="990" s="87" customFormat="1" ht="16.5"/>
    <row r="991" s="87" customFormat="1" ht="16.5"/>
    <row r="992" s="87" customFormat="1" ht="16.5"/>
    <row r="993" s="87" customFormat="1" ht="16.5"/>
    <row r="994" s="87" customFormat="1" ht="16.5"/>
    <row r="995" s="87" customFormat="1" ht="16.5"/>
    <row r="996" s="87" customFormat="1" ht="16.5"/>
    <row r="997" s="87" customFormat="1" ht="16.5"/>
    <row r="998" s="87" customFormat="1" ht="16.5"/>
    <row r="999" s="87" customFormat="1" ht="16.5"/>
    <row r="1000" s="87" customFormat="1" ht="16.5"/>
    <row r="1001" s="87" customFormat="1" ht="16.5"/>
    <row r="1002" s="87" customFormat="1" ht="16.5"/>
    <row r="1003" s="87" customFormat="1" ht="16.5"/>
    <row r="1004" s="87" customFormat="1" ht="16.5"/>
    <row r="1005" s="87" customFormat="1" ht="16.5"/>
    <row r="1006" s="87" customFormat="1" ht="16.5"/>
    <row r="1007" s="87" customFormat="1" ht="16.5"/>
    <row r="1008" s="87" customFormat="1" ht="16.5"/>
    <row r="1009" s="87" customFormat="1" ht="16.5"/>
    <row r="1010" s="87" customFormat="1" ht="16.5"/>
    <row r="1011" s="87" customFormat="1" ht="16.5"/>
    <row r="1012" s="87" customFormat="1" ht="16.5"/>
    <row r="1013" s="87" customFormat="1" ht="16.5"/>
    <row r="1014" s="87" customFormat="1" ht="16.5"/>
    <row r="1015" s="87" customFormat="1" ht="16.5"/>
    <row r="1016" s="87" customFormat="1" ht="16.5"/>
    <row r="1017" s="87" customFormat="1" ht="16.5"/>
    <row r="1018" s="87" customFormat="1" ht="16.5"/>
    <row r="1019" s="87" customFormat="1" ht="16.5"/>
    <row r="1020" s="87" customFormat="1" ht="16.5"/>
    <row r="1021" s="87" customFormat="1" ht="16.5"/>
    <row r="1022" s="87" customFormat="1" ht="16.5"/>
  </sheetData>
  <sheetProtection/>
  <mergeCells count="39">
    <mergeCell ref="I108:K108"/>
    <mergeCell ref="L108:M108"/>
    <mergeCell ref="I109:K109"/>
    <mergeCell ref="L109:M109"/>
    <mergeCell ref="A111:AB111"/>
    <mergeCell ref="Y8:Y9"/>
    <mergeCell ref="Z8:Z9"/>
    <mergeCell ref="A103:G103"/>
    <mergeCell ref="A104:G104"/>
    <mergeCell ref="A105:G105"/>
    <mergeCell ref="X6:Z7"/>
    <mergeCell ref="A106:G106"/>
    <mergeCell ref="V7:V9"/>
    <mergeCell ref="M8:M9"/>
    <mergeCell ref="N8:P8"/>
    <mergeCell ref="Q8:T8"/>
    <mergeCell ref="U8:U9"/>
    <mergeCell ref="I7:I9"/>
    <mergeCell ref="J7:J9"/>
    <mergeCell ref="K7:K9"/>
    <mergeCell ref="L7:L9"/>
    <mergeCell ref="M7:U7"/>
    <mergeCell ref="W6:W9"/>
    <mergeCell ref="AA6:AA9"/>
    <mergeCell ref="A7:A9"/>
    <mergeCell ref="B7:B9"/>
    <mergeCell ref="C7:C9"/>
    <mergeCell ref="D7:D9"/>
    <mergeCell ref="E7:E9"/>
    <mergeCell ref="F7:F9"/>
    <mergeCell ref="G7:G9"/>
    <mergeCell ref="X8:X9"/>
    <mergeCell ref="H7:H9"/>
    <mergeCell ref="A1:O1"/>
    <mergeCell ref="A2:P2"/>
    <mergeCell ref="A3:T3"/>
    <mergeCell ref="A4:T4"/>
    <mergeCell ref="A6:I6"/>
    <mergeCell ref="J6:V6"/>
  </mergeCells>
  <printOptions horizontalCentered="1"/>
  <pageMargins left="0.18" right="0.17" top="0.19" bottom="0.24" header="0.17" footer="0.16"/>
  <pageSetup horizontalDpi="600" verticalDpi="600" orientation="portrait" paperSize="8" scale="62" r:id="rId1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I26"/>
  <sheetViews>
    <sheetView showGridLines="0" view="pageBreakPreview" zoomScaleSheetLayoutView="100" zoomScalePageLayoutView="0" workbookViewId="0" topLeftCell="B1">
      <selection activeCell="D12" sqref="D12"/>
    </sheetView>
  </sheetViews>
  <sheetFormatPr defaultColWidth="9.33203125" defaultRowHeight="11.25"/>
  <cols>
    <col min="1" max="2" width="6.33203125" style="18" customWidth="1"/>
    <col min="3" max="3" width="71.16015625" style="18" customWidth="1"/>
    <col min="4" max="4" width="28.83203125" style="18" customWidth="1"/>
    <col min="5" max="16384" width="9.33203125" style="18" customWidth="1"/>
  </cols>
  <sheetData>
    <row r="1" spans="2:4" ht="11.25">
      <c r="B1" s="23"/>
      <c r="C1" s="23"/>
      <c r="D1" s="23"/>
    </row>
    <row r="2" spans="2:4" ht="33" customHeight="1">
      <c r="B2" s="179" t="s">
        <v>208</v>
      </c>
      <c r="C2" s="180"/>
      <c r="D2" s="180"/>
    </row>
    <row r="3" spans="2:4" ht="31.5" customHeight="1">
      <c r="B3" s="23"/>
      <c r="C3" s="186" t="s">
        <v>207</v>
      </c>
      <c r="D3" s="187"/>
    </row>
    <row r="4" spans="2:4" ht="30.75" customHeight="1">
      <c r="B4" s="24" t="s">
        <v>6</v>
      </c>
      <c r="C4" s="24" t="s">
        <v>109</v>
      </c>
      <c r="D4" s="24" t="s">
        <v>143</v>
      </c>
    </row>
    <row r="5" spans="2:4" s="26" customFormat="1" ht="9.75">
      <c r="B5" s="25">
        <v>1</v>
      </c>
      <c r="C5" s="25">
        <v>2</v>
      </c>
      <c r="D5" s="25">
        <v>3</v>
      </c>
    </row>
    <row r="6" spans="2:4" ht="31.5" customHeight="1">
      <c r="B6" s="24">
        <v>1</v>
      </c>
      <c r="C6" s="27" t="s">
        <v>142</v>
      </c>
      <c r="D6" s="95">
        <v>261</v>
      </c>
    </row>
    <row r="7" spans="2:4" ht="26.25" customHeight="1">
      <c r="B7" s="56" t="s">
        <v>144</v>
      </c>
      <c r="C7" s="57" t="s">
        <v>111</v>
      </c>
      <c r="D7" s="95">
        <v>72</v>
      </c>
    </row>
    <row r="8" spans="2:4" ht="29.25" customHeight="1">
      <c r="B8" s="56" t="s">
        <v>145</v>
      </c>
      <c r="C8" s="57" t="s">
        <v>112</v>
      </c>
      <c r="D8" s="95">
        <v>0</v>
      </c>
    </row>
    <row r="9" spans="2:4" ht="29.25" customHeight="1">
      <c r="B9" s="56" t="s">
        <v>146</v>
      </c>
      <c r="C9" s="57" t="s">
        <v>148</v>
      </c>
      <c r="D9" s="95">
        <v>175</v>
      </c>
    </row>
    <row r="10" spans="2:4" ht="30" customHeight="1">
      <c r="B10" s="56" t="s">
        <v>147</v>
      </c>
      <c r="C10" s="57" t="s">
        <v>113</v>
      </c>
      <c r="D10" s="95">
        <v>14</v>
      </c>
    </row>
    <row r="11" spans="2:4" ht="36.75" customHeight="1">
      <c r="B11" s="24">
        <v>2</v>
      </c>
      <c r="C11" s="27" t="s">
        <v>150</v>
      </c>
      <c r="D11" s="69">
        <v>0.0768</v>
      </c>
    </row>
    <row r="12" spans="2:4" ht="36.75" customHeight="1">
      <c r="B12" s="24">
        <v>3</v>
      </c>
      <c r="C12" s="27" t="s">
        <v>149</v>
      </c>
      <c r="D12" s="69">
        <v>0.01533</v>
      </c>
    </row>
    <row r="13" spans="2:4" ht="40.5" customHeight="1">
      <c r="B13" s="24">
        <v>4</v>
      </c>
      <c r="C13" s="27" t="s">
        <v>185</v>
      </c>
      <c r="D13" s="69">
        <v>5.1691</v>
      </c>
    </row>
    <row r="14" spans="2:4" ht="42.75" customHeight="1">
      <c r="B14" s="24">
        <v>5</v>
      </c>
      <c r="C14" s="27" t="s">
        <v>186</v>
      </c>
      <c r="D14" s="69">
        <v>0.31801</v>
      </c>
    </row>
    <row r="15" spans="2:4" ht="11.25">
      <c r="B15" s="23"/>
      <c r="C15" s="23"/>
      <c r="D15" s="23"/>
    </row>
    <row r="16" spans="2:4" ht="15.75" customHeight="1">
      <c r="B16" s="23"/>
      <c r="C16" s="50"/>
      <c r="D16" s="51"/>
    </row>
    <row r="17" spans="2:4" ht="11.25">
      <c r="B17" s="23"/>
      <c r="C17" s="23"/>
      <c r="D17" s="23"/>
    </row>
    <row r="18" spans="2:9" s="21" customFormat="1" ht="15.75" customHeight="1">
      <c r="B18" s="181" t="s">
        <v>563</v>
      </c>
      <c r="C18" s="182"/>
      <c r="D18" s="182"/>
      <c r="E18" s="17"/>
      <c r="F18" s="17"/>
      <c r="G18" s="183"/>
      <c r="H18" s="183"/>
      <c r="I18" s="183"/>
    </row>
    <row r="19" spans="2:9" s="35" customFormat="1" ht="12" customHeight="1">
      <c r="B19" s="184" t="s">
        <v>151</v>
      </c>
      <c r="C19" s="184"/>
      <c r="D19" s="184"/>
      <c r="E19" s="53"/>
      <c r="F19" s="53"/>
      <c r="G19" s="185"/>
      <c r="H19" s="185"/>
      <c r="I19" s="185"/>
    </row>
    <row r="20" spans="2:9" s="20" customFormat="1" ht="11.25">
      <c r="B20" s="54"/>
      <c r="C20" s="54"/>
      <c r="D20" s="37"/>
      <c r="E20" s="37"/>
      <c r="F20" s="37"/>
      <c r="G20" s="37"/>
      <c r="H20" s="37"/>
      <c r="I20" s="37"/>
    </row>
    <row r="21" spans="2:4" ht="11.25">
      <c r="B21" s="23"/>
      <c r="C21" s="23"/>
      <c r="D21" s="23"/>
    </row>
    <row r="22" spans="2:4" ht="11.25">
      <c r="B22" s="23"/>
      <c r="C22" s="23"/>
      <c r="D22" s="23"/>
    </row>
    <row r="23" spans="2:4" ht="11.25">
      <c r="B23" s="23"/>
      <c r="C23" s="23"/>
      <c r="D23" s="23"/>
    </row>
    <row r="24" spans="2:4" ht="11.25">
      <c r="B24" s="23"/>
      <c r="C24" s="23"/>
      <c r="D24" s="23"/>
    </row>
    <row r="25" spans="2:4" ht="11.25">
      <c r="B25" s="23"/>
      <c r="C25" s="23"/>
      <c r="D25" s="23"/>
    </row>
    <row r="26" spans="2:4" ht="11.25">
      <c r="B26" s="23"/>
      <c r="C26" s="23"/>
      <c r="D26" s="23"/>
    </row>
  </sheetData>
  <sheetProtection/>
  <mergeCells count="6">
    <mergeCell ref="B2:D2"/>
    <mergeCell ref="B18:D18"/>
    <mergeCell ref="G18:I18"/>
    <mergeCell ref="B19:D19"/>
    <mergeCell ref="G19:I19"/>
    <mergeCell ref="C3:D3"/>
  </mergeCells>
  <printOptions horizontalCentered="1"/>
  <pageMargins left="0.54" right="0.15748031496062992" top="0.39" bottom="0.196850393700787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20"/>
  <sheetViews>
    <sheetView view="pageBreakPreview" zoomScale="120" zoomScaleSheetLayoutView="120" workbookViewId="0" topLeftCell="A1">
      <selection activeCell="D10" sqref="D10"/>
    </sheetView>
  </sheetViews>
  <sheetFormatPr defaultColWidth="9.33203125" defaultRowHeight="11.25"/>
  <cols>
    <col min="1" max="1" width="34" style="20" customWidth="1"/>
    <col min="2" max="2" width="18.66015625" style="20" customWidth="1"/>
    <col min="3" max="3" width="14.66015625" style="20" customWidth="1"/>
    <col min="4" max="4" width="10.66015625" style="20" customWidth="1"/>
    <col min="5" max="5" width="10.33203125" style="20" customWidth="1"/>
    <col min="6" max="6" width="11.16015625" style="20" customWidth="1"/>
    <col min="7" max="7" width="9.66015625" style="20" customWidth="1"/>
    <col min="8" max="8" width="10.33203125" style="20" customWidth="1"/>
    <col min="9" max="16384" width="9.33203125" style="20" customWidth="1"/>
  </cols>
  <sheetData>
    <row r="1" ht="13.5" customHeight="1"/>
    <row r="2" spans="1:8" ht="12.75" customHeight="1">
      <c r="A2" s="37"/>
      <c r="B2" s="37"/>
      <c r="C2" s="37"/>
      <c r="D2" s="37"/>
      <c r="E2" s="37"/>
      <c r="F2" s="37"/>
      <c r="G2" s="37"/>
      <c r="H2" s="37"/>
    </row>
    <row r="3" spans="1:8" ht="42.75" customHeight="1">
      <c r="A3" s="183" t="s">
        <v>194</v>
      </c>
      <c r="B3" s="183"/>
      <c r="C3" s="183"/>
      <c r="D3" s="183"/>
      <c r="E3" s="183"/>
      <c r="F3" s="183"/>
      <c r="G3" s="183"/>
      <c r="H3" s="183"/>
    </row>
    <row r="4" spans="1:8" ht="15" customHeight="1">
      <c r="A4" s="154" t="s">
        <v>555</v>
      </c>
      <c r="B4" s="188"/>
      <c r="C4" s="188"/>
      <c r="D4" s="188"/>
      <c r="E4" s="188"/>
      <c r="F4" s="188"/>
      <c r="G4" s="188"/>
      <c r="H4" s="188"/>
    </row>
    <row r="5" spans="1:8" ht="9" customHeight="1">
      <c r="A5" s="185" t="s">
        <v>5</v>
      </c>
      <c r="B5" s="185"/>
      <c r="C5" s="185"/>
      <c r="D5" s="185"/>
      <c r="E5" s="185"/>
      <c r="F5" s="185"/>
      <c r="G5" s="185"/>
      <c r="H5" s="185"/>
    </row>
    <row r="6" spans="1:8" ht="11.25">
      <c r="A6" s="37"/>
      <c r="B6" s="37"/>
      <c r="C6" s="37"/>
      <c r="D6" s="37"/>
      <c r="E6" s="37"/>
      <c r="F6" s="37"/>
      <c r="G6" s="37"/>
      <c r="H6" s="37"/>
    </row>
    <row r="7" spans="1:8" s="21" customFormat="1" ht="18.75" customHeight="1">
      <c r="A7" s="192" t="s">
        <v>13</v>
      </c>
      <c r="B7" s="192" t="s">
        <v>14</v>
      </c>
      <c r="C7" s="192" t="s">
        <v>15</v>
      </c>
      <c r="D7" s="189" t="s">
        <v>16</v>
      </c>
      <c r="E7" s="190"/>
      <c r="F7" s="190"/>
      <c r="G7" s="190"/>
      <c r="H7" s="191"/>
    </row>
    <row r="8" spans="1:8" ht="29.25" customHeight="1">
      <c r="A8" s="193"/>
      <c r="B8" s="193"/>
      <c r="C8" s="193"/>
      <c r="D8" s="38" t="s">
        <v>195</v>
      </c>
      <c r="E8" s="38"/>
      <c r="F8" s="38"/>
      <c r="G8" s="38"/>
      <c r="H8" s="38"/>
    </row>
    <row r="9" spans="1:8" ht="52.5" customHeight="1">
      <c r="A9" s="39" t="s">
        <v>196</v>
      </c>
      <c r="B9" s="39"/>
      <c r="C9" s="39"/>
      <c r="D9" s="36">
        <v>0.13145</v>
      </c>
      <c r="E9" s="39"/>
      <c r="F9" s="39"/>
      <c r="G9" s="39"/>
      <c r="H9" s="39"/>
    </row>
    <row r="10" spans="1:8" ht="52.5" customHeight="1">
      <c r="A10" s="39" t="s">
        <v>165</v>
      </c>
      <c r="B10" s="39"/>
      <c r="C10" s="39"/>
      <c r="D10" s="36">
        <v>0.00839</v>
      </c>
      <c r="E10" s="39"/>
      <c r="F10" s="39"/>
      <c r="G10" s="39"/>
      <c r="H10" s="39"/>
    </row>
    <row r="11" spans="1:8" ht="56.25" customHeight="1">
      <c r="A11" s="39" t="s">
        <v>166</v>
      </c>
      <c r="B11" s="39"/>
      <c r="C11" s="39"/>
      <c r="D11" s="36">
        <v>1</v>
      </c>
      <c r="E11" s="39"/>
      <c r="F11" s="39"/>
      <c r="G11" s="39"/>
      <c r="H11" s="39"/>
    </row>
    <row r="12" spans="1:8" ht="11.25">
      <c r="A12" s="37"/>
      <c r="B12" s="37"/>
      <c r="C12" s="37"/>
      <c r="D12" s="37"/>
      <c r="E12" s="37"/>
      <c r="F12" s="37"/>
      <c r="G12" s="37"/>
      <c r="H12" s="37"/>
    </row>
    <row r="13" spans="1:8" ht="24.75" customHeight="1">
      <c r="A13" s="194" t="s">
        <v>191</v>
      </c>
      <c r="B13" s="195"/>
      <c r="C13" s="195"/>
      <c r="D13" s="195"/>
      <c r="E13" s="195"/>
      <c r="F13" s="195"/>
      <c r="G13" s="195"/>
      <c r="H13" s="195"/>
    </row>
    <row r="14" spans="1:8" ht="15" customHeight="1">
      <c r="A14" s="194" t="s">
        <v>68</v>
      </c>
      <c r="B14" s="195"/>
      <c r="C14" s="195"/>
      <c r="D14" s="195"/>
      <c r="E14" s="195"/>
      <c r="F14" s="195"/>
      <c r="G14" s="195"/>
      <c r="H14" s="195"/>
    </row>
    <row r="15" spans="1:8" ht="17.25" customHeight="1">
      <c r="A15" s="194" t="s">
        <v>69</v>
      </c>
      <c r="B15" s="195"/>
      <c r="C15" s="195"/>
      <c r="D15" s="195"/>
      <c r="E15" s="195"/>
      <c r="F15" s="195"/>
      <c r="G15" s="195"/>
      <c r="H15" s="195"/>
    </row>
    <row r="16" spans="1:8" ht="11.25">
      <c r="A16" s="40"/>
      <c r="B16" s="40"/>
      <c r="C16" s="40"/>
      <c r="D16" s="40"/>
      <c r="E16" s="40"/>
      <c r="F16" s="40"/>
      <c r="G16" s="40"/>
      <c r="H16" s="40"/>
    </row>
    <row r="17" spans="1:8" ht="11.25">
      <c r="A17" s="37"/>
      <c r="B17" s="37"/>
      <c r="C17" s="37"/>
      <c r="D17" s="37"/>
      <c r="E17" s="37"/>
      <c r="F17" s="37"/>
      <c r="G17" s="37"/>
      <c r="H17" s="37"/>
    </row>
    <row r="18" spans="1:8" s="21" customFormat="1" ht="17.25" customHeight="1">
      <c r="A18" s="154" t="s">
        <v>556</v>
      </c>
      <c r="B18" s="188"/>
      <c r="C18" s="154" t="s">
        <v>557</v>
      </c>
      <c r="D18" s="188"/>
      <c r="E18" s="188"/>
      <c r="F18" s="183" t="s">
        <v>22</v>
      </c>
      <c r="G18" s="183"/>
      <c r="H18" s="183"/>
    </row>
    <row r="19" spans="1:8" s="35" customFormat="1" ht="12" customHeight="1">
      <c r="A19" s="185" t="s">
        <v>1</v>
      </c>
      <c r="B19" s="185"/>
      <c r="C19" s="185" t="s">
        <v>2</v>
      </c>
      <c r="D19" s="185"/>
      <c r="E19" s="185"/>
      <c r="F19" s="185" t="s">
        <v>3</v>
      </c>
      <c r="G19" s="185"/>
      <c r="H19" s="185"/>
    </row>
    <row r="20" spans="1:8" ht="11.25">
      <c r="A20" s="37"/>
      <c r="B20" s="37"/>
      <c r="C20" s="37"/>
      <c r="D20" s="37"/>
      <c r="E20" s="37"/>
      <c r="F20" s="37"/>
      <c r="G20" s="37"/>
      <c r="H20" s="37"/>
    </row>
  </sheetData>
  <sheetProtection password="C6BA" sheet="1"/>
  <mergeCells count="16">
    <mergeCell ref="A19:B19"/>
    <mergeCell ref="C19:E19"/>
    <mergeCell ref="F19:H19"/>
    <mergeCell ref="A3:H3"/>
    <mergeCell ref="A15:H15"/>
    <mergeCell ref="A13:H13"/>
    <mergeCell ref="A14:H14"/>
    <mergeCell ref="A18:B18"/>
    <mergeCell ref="C18:E18"/>
    <mergeCell ref="F18:H18"/>
    <mergeCell ref="A4:H4"/>
    <mergeCell ref="A5:H5"/>
    <mergeCell ref="D7:H7"/>
    <mergeCell ref="A7:A8"/>
    <mergeCell ref="B7:B8"/>
    <mergeCell ref="C7:C8"/>
  </mergeCells>
  <printOptions horizontalCentered="1"/>
  <pageMargins left="0.58" right="0.16" top="0.24" bottom="0.26" header="0.17" footer="0.17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B49" sqref="B49"/>
    </sheetView>
  </sheetViews>
  <sheetFormatPr defaultColWidth="9.33203125" defaultRowHeight="11.25"/>
  <cols>
    <col min="1" max="1" width="49.83203125" style="1" customWidth="1"/>
    <col min="2" max="2" width="13.66015625" style="1" customWidth="1"/>
    <col min="3" max="3" width="11.33203125" style="1" customWidth="1"/>
    <col min="4" max="4" width="12.33203125" style="1" customWidth="1"/>
    <col min="5" max="5" width="11.33203125" style="1" customWidth="1"/>
    <col min="6" max="6" width="12.66015625" style="1" customWidth="1"/>
    <col min="7" max="16384" width="9.33203125" style="1" customWidth="1"/>
  </cols>
  <sheetData>
    <row r="2" spans="1:6" ht="44.25" customHeight="1">
      <c r="A2" s="199" t="s">
        <v>29</v>
      </c>
      <c r="B2" s="199"/>
      <c r="C2" s="199"/>
      <c r="D2" s="199"/>
      <c r="E2" s="199"/>
      <c r="F2" s="199"/>
    </row>
    <row r="4" spans="1:6" ht="11.25">
      <c r="A4" s="201" t="s">
        <v>30</v>
      </c>
      <c r="B4" s="201"/>
      <c r="C4" s="201"/>
      <c r="D4" s="201"/>
      <c r="E4" s="201"/>
      <c r="F4" s="201"/>
    </row>
    <row r="5" spans="1:6" ht="11.25">
      <c r="A5" s="200" t="s">
        <v>5</v>
      </c>
      <c r="B5" s="200"/>
      <c r="C5" s="200"/>
      <c r="D5" s="200"/>
      <c r="E5" s="200"/>
      <c r="F5" s="200"/>
    </row>
    <row r="6" spans="5:6" ht="11.25">
      <c r="E6" s="6" t="s">
        <v>32</v>
      </c>
      <c r="F6" s="5">
        <v>0.015</v>
      </c>
    </row>
    <row r="7" spans="1:6" s="2" customFormat="1" ht="21.75" customHeight="1">
      <c r="A7" s="7" t="s">
        <v>23</v>
      </c>
      <c r="B7" s="202" t="s">
        <v>16</v>
      </c>
      <c r="C7" s="203"/>
      <c r="D7" s="203"/>
      <c r="E7" s="203"/>
      <c r="F7" s="204"/>
    </row>
    <row r="8" spans="1:6" s="2" customFormat="1" ht="38.25" customHeight="1">
      <c r="A8" s="8" t="s">
        <v>24</v>
      </c>
      <c r="B8" s="7" t="s">
        <v>17</v>
      </c>
      <c r="C8" s="7" t="s">
        <v>18</v>
      </c>
      <c r="D8" s="7" t="s">
        <v>19</v>
      </c>
      <c r="E8" s="7" t="s">
        <v>20</v>
      </c>
      <c r="F8" s="7" t="s">
        <v>21</v>
      </c>
    </row>
    <row r="9" spans="1:6" ht="11.25">
      <c r="A9" s="9" t="s">
        <v>33</v>
      </c>
      <c r="B9" s="13" t="e">
        <f>#REF!</f>
        <v>#REF!</v>
      </c>
      <c r="C9" s="12"/>
      <c r="D9" s="12"/>
      <c r="E9" s="12"/>
      <c r="F9" s="12"/>
    </row>
    <row r="10" spans="1:6" ht="11.25">
      <c r="A10" s="9" t="s">
        <v>34</v>
      </c>
      <c r="B10" s="13" t="e">
        <f>#REF!</f>
        <v>#REF!</v>
      </c>
      <c r="C10" s="13" t="e">
        <f>B10*(1-$F$6)</f>
        <v>#REF!</v>
      </c>
      <c r="D10" s="13" t="e">
        <f>C10*(1-$F$6)</f>
        <v>#REF!</v>
      </c>
      <c r="E10" s="12" t="s">
        <v>4</v>
      </c>
      <c r="F10" s="12" t="s">
        <v>4</v>
      </c>
    </row>
    <row r="11" spans="1:6" ht="11.25">
      <c r="A11" s="9" t="s">
        <v>35</v>
      </c>
      <c r="B11" s="13" t="e">
        <f>#REF!</f>
        <v>#REF!</v>
      </c>
      <c r="C11" s="13" t="e">
        <f>B11*(1-$F$6)</f>
        <v>#REF!</v>
      </c>
      <c r="D11" s="13" t="e">
        <f>C11*(1-$F$6)</f>
        <v>#REF!</v>
      </c>
      <c r="E11" s="12" t="s">
        <v>4</v>
      </c>
      <c r="F11" s="12" t="s">
        <v>4</v>
      </c>
    </row>
    <row r="12" spans="1:6" ht="11.25">
      <c r="A12" s="9" t="s">
        <v>36</v>
      </c>
      <c r="B12" s="13" t="e">
        <f>#REF!</f>
        <v>#REF!</v>
      </c>
      <c r="C12" s="13" t="e">
        <f>B12</f>
        <v>#REF!</v>
      </c>
      <c r="D12" s="13" t="e">
        <f>C12</f>
        <v>#REF!</v>
      </c>
      <c r="E12" s="12" t="s">
        <v>4</v>
      </c>
      <c r="F12" s="12" t="s">
        <v>4</v>
      </c>
    </row>
    <row r="13" spans="1:6" ht="11.25">
      <c r="A13" s="9" t="s">
        <v>37</v>
      </c>
      <c r="B13" s="13" t="e">
        <f>#REF!</f>
        <v>#REF!</v>
      </c>
      <c r="C13" s="13" t="e">
        <f>B13*(1-$F$6)</f>
        <v>#REF!</v>
      </c>
      <c r="D13" s="13" t="e">
        <f>C13*(1-$F$6)</f>
        <v>#REF!</v>
      </c>
      <c r="E13" s="12" t="s">
        <v>4</v>
      </c>
      <c r="F13" s="12" t="s">
        <v>4</v>
      </c>
    </row>
    <row r="14" spans="1:6" ht="11.25">
      <c r="A14" s="9" t="s">
        <v>38</v>
      </c>
      <c r="B14" s="13" t="e">
        <f>#REF!</f>
        <v>#REF!</v>
      </c>
      <c r="C14" s="13" t="e">
        <f>B14*(1-$F$6)</f>
        <v>#REF!</v>
      </c>
      <c r="D14" s="13" t="e">
        <f>C14*(1-$F$6)</f>
        <v>#REF!</v>
      </c>
      <c r="E14" s="12" t="s">
        <v>4</v>
      </c>
      <c r="F14" s="12" t="s">
        <v>4</v>
      </c>
    </row>
    <row r="15" spans="1:6" ht="11.25">
      <c r="A15" s="9" t="s">
        <v>39</v>
      </c>
      <c r="B15" s="14" t="e">
        <f>#REF!</f>
        <v>#REF!</v>
      </c>
      <c r="C15" s="14" t="e">
        <f aca="true" t="shared" si="0" ref="C15:D19">B15</f>
        <v>#REF!</v>
      </c>
      <c r="D15" s="14" t="e">
        <f t="shared" si="0"/>
        <v>#REF!</v>
      </c>
      <c r="E15" s="12" t="s">
        <v>4</v>
      </c>
      <c r="F15" s="12" t="s">
        <v>4</v>
      </c>
    </row>
    <row r="16" spans="1:6" ht="11.25">
      <c r="A16" s="10" t="s">
        <v>40</v>
      </c>
      <c r="B16" s="14" t="e">
        <f>#REF!</f>
        <v>#REF!</v>
      </c>
      <c r="C16" s="14" t="e">
        <f t="shared" si="0"/>
        <v>#REF!</v>
      </c>
      <c r="D16" s="14" t="e">
        <f t="shared" si="0"/>
        <v>#REF!</v>
      </c>
      <c r="E16" s="12" t="s">
        <v>4</v>
      </c>
      <c r="F16" s="12" t="s">
        <v>4</v>
      </c>
    </row>
    <row r="17" spans="1:6" ht="11.25">
      <c r="A17" s="11" t="s">
        <v>41</v>
      </c>
      <c r="B17" s="14" t="e">
        <f>#REF!</f>
        <v>#REF!</v>
      </c>
      <c r="C17" s="14" t="e">
        <f t="shared" si="0"/>
        <v>#REF!</v>
      </c>
      <c r="D17" s="14" t="e">
        <f t="shared" si="0"/>
        <v>#REF!</v>
      </c>
      <c r="E17" s="12" t="s">
        <v>4</v>
      </c>
      <c r="F17" s="12" t="s">
        <v>4</v>
      </c>
    </row>
    <row r="18" spans="1:6" ht="11.25">
      <c r="A18" s="11" t="s">
        <v>42</v>
      </c>
      <c r="B18" s="14" t="e">
        <f>#REF!</f>
        <v>#REF!</v>
      </c>
      <c r="C18" s="14" t="e">
        <f t="shared" si="0"/>
        <v>#REF!</v>
      </c>
      <c r="D18" s="14" t="e">
        <f t="shared" si="0"/>
        <v>#REF!</v>
      </c>
      <c r="E18" s="12" t="s">
        <v>4</v>
      </c>
      <c r="F18" s="12" t="s">
        <v>4</v>
      </c>
    </row>
    <row r="19" spans="1:6" ht="11.25">
      <c r="A19" s="11" t="s">
        <v>43</v>
      </c>
      <c r="B19" s="14" t="e">
        <f>#REF!</f>
        <v>#REF!</v>
      </c>
      <c r="C19" s="14" t="e">
        <f t="shared" si="0"/>
        <v>#REF!</v>
      </c>
      <c r="D19" s="14" t="e">
        <f t="shared" si="0"/>
        <v>#REF!</v>
      </c>
      <c r="E19" s="12" t="s">
        <v>4</v>
      </c>
      <c r="F19" s="12" t="s">
        <v>4</v>
      </c>
    </row>
    <row r="20" spans="1:6" ht="11.25">
      <c r="A20" s="11" t="s">
        <v>44</v>
      </c>
      <c r="B20" s="13" t="e">
        <f>#REF!</f>
        <v>#REF!</v>
      </c>
      <c r="C20" s="13" t="e">
        <f aca="true" t="shared" si="1" ref="C20:D22">B20*(1-$F$6)</f>
        <v>#REF!</v>
      </c>
      <c r="D20" s="13" t="e">
        <f t="shared" si="1"/>
        <v>#REF!</v>
      </c>
      <c r="E20" s="12" t="s">
        <v>4</v>
      </c>
      <c r="F20" s="12" t="s">
        <v>4</v>
      </c>
    </row>
    <row r="21" spans="1:6" ht="11.25">
      <c r="A21" s="11" t="s">
        <v>45</v>
      </c>
      <c r="B21" s="13" t="e">
        <f>#REF!</f>
        <v>#REF!</v>
      </c>
      <c r="C21" s="13" t="e">
        <f t="shared" si="1"/>
        <v>#REF!</v>
      </c>
      <c r="D21" s="13" t="e">
        <f t="shared" si="1"/>
        <v>#REF!</v>
      </c>
      <c r="E21" s="12" t="s">
        <v>4</v>
      </c>
      <c r="F21" s="12" t="s">
        <v>4</v>
      </c>
    </row>
    <row r="22" spans="1:6" ht="11.25">
      <c r="A22" s="11" t="s">
        <v>46</v>
      </c>
      <c r="B22" s="13" t="e">
        <f>#REF!</f>
        <v>#REF!</v>
      </c>
      <c r="C22" s="13" t="e">
        <f t="shared" si="1"/>
        <v>#REF!</v>
      </c>
      <c r="D22" s="13" t="e">
        <f t="shared" si="1"/>
        <v>#REF!</v>
      </c>
      <c r="E22" s="12" t="s">
        <v>4</v>
      </c>
      <c r="F22" s="12" t="s">
        <v>4</v>
      </c>
    </row>
    <row r="23" spans="1:6" ht="11.25">
      <c r="A23" s="11" t="s">
        <v>47</v>
      </c>
      <c r="B23" s="16" t="e">
        <f>#REF!</f>
        <v>#REF!</v>
      </c>
      <c r="C23" s="13"/>
      <c r="D23" s="13"/>
      <c r="E23" s="12"/>
      <c r="F23" s="12"/>
    </row>
    <row r="24" spans="1:6" ht="11.25">
      <c r="A24" s="11" t="s">
        <v>34</v>
      </c>
      <c r="B24" s="13" t="e">
        <f>#REF!</f>
        <v>#REF!</v>
      </c>
      <c r="C24" s="13" t="e">
        <f>B24*(1-$F$6)</f>
        <v>#REF!</v>
      </c>
      <c r="D24" s="13" t="e">
        <f aca="true" t="shared" si="2" ref="D24:D48">C24*(1-$F$6)</f>
        <v>#REF!</v>
      </c>
      <c r="E24" s="12" t="s">
        <v>4</v>
      </c>
      <c r="F24" s="12" t="s">
        <v>4</v>
      </c>
    </row>
    <row r="25" spans="1:6" ht="11.25">
      <c r="A25" s="9" t="s">
        <v>35</v>
      </c>
      <c r="B25" s="13" t="e">
        <f>#REF!</f>
        <v>#REF!</v>
      </c>
      <c r="C25" s="13" t="e">
        <f>B25*(1-$F$6)</f>
        <v>#REF!</v>
      </c>
      <c r="D25" s="13" t="e">
        <f t="shared" si="2"/>
        <v>#REF!</v>
      </c>
      <c r="E25" s="12" t="s">
        <v>4</v>
      </c>
      <c r="F25" s="12" t="s">
        <v>4</v>
      </c>
    </row>
    <row r="26" spans="1:6" ht="11.25">
      <c r="A26" s="9" t="s">
        <v>36</v>
      </c>
      <c r="B26" s="13" t="e">
        <f>#REF!</f>
        <v>#REF!</v>
      </c>
      <c r="C26" s="13" t="e">
        <f>B26*(1-$F$6)</f>
        <v>#REF!</v>
      </c>
      <c r="D26" s="13" t="e">
        <f t="shared" si="2"/>
        <v>#REF!</v>
      </c>
      <c r="E26" s="12" t="s">
        <v>4</v>
      </c>
      <c r="F26" s="12" t="s">
        <v>4</v>
      </c>
    </row>
    <row r="27" spans="1:6" ht="11.25">
      <c r="A27" s="11" t="s">
        <v>48</v>
      </c>
      <c r="B27" s="13" t="e">
        <f>#REF!</f>
        <v>#REF!</v>
      </c>
      <c r="C27" s="13" t="e">
        <f>B27*(1-$F$6)</f>
        <v>#REF!</v>
      </c>
      <c r="D27" s="13" t="e">
        <f t="shared" si="2"/>
        <v>#REF!</v>
      </c>
      <c r="E27" s="12" t="s">
        <v>4</v>
      </c>
      <c r="F27" s="12" t="s">
        <v>4</v>
      </c>
    </row>
    <row r="28" spans="1:6" ht="11.25">
      <c r="A28" s="11" t="s">
        <v>39</v>
      </c>
      <c r="B28" s="13" t="e">
        <f>#REF!</f>
        <v>#REF!</v>
      </c>
      <c r="C28" s="13" t="e">
        <f>B28*(1-$F$6)</f>
        <v>#REF!</v>
      </c>
      <c r="D28" s="13" t="e">
        <f t="shared" si="2"/>
        <v>#REF!</v>
      </c>
      <c r="E28" s="12" t="s">
        <v>4</v>
      </c>
      <c r="F28" s="12" t="s">
        <v>4</v>
      </c>
    </row>
    <row r="29" spans="1:6" ht="11.25">
      <c r="A29" s="11" t="s">
        <v>49</v>
      </c>
      <c r="B29" s="15" t="e">
        <f>#REF!</f>
        <v>#REF!</v>
      </c>
      <c r="C29" s="15" t="e">
        <f>B29</f>
        <v>#REF!</v>
      </c>
      <c r="D29" s="15" t="e">
        <f>C29</f>
        <v>#REF!</v>
      </c>
      <c r="E29" s="12" t="s">
        <v>4</v>
      </c>
      <c r="F29" s="12" t="s">
        <v>4</v>
      </c>
    </row>
    <row r="30" spans="1:6" ht="11.25">
      <c r="A30" s="11" t="s">
        <v>50</v>
      </c>
      <c r="B30" s="13" t="e">
        <f>#REF!</f>
        <v>#REF!</v>
      </c>
      <c r="C30" s="13" t="e">
        <f>B30*(1-$F$6)</f>
        <v>#REF!</v>
      </c>
      <c r="D30" s="13" t="e">
        <f t="shared" si="2"/>
        <v>#REF!</v>
      </c>
      <c r="E30" s="12" t="s">
        <v>4</v>
      </c>
      <c r="F30" s="12" t="s">
        <v>4</v>
      </c>
    </row>
    <row r="31" spans="1:6" ht="11.25">
      <c r="A31" s="11" t="s">
        <v>51</v>
      </c>
      <c r="B31" s="13" t="e">
        <f>#REF!</f>
        <v>#REF!</v>
      </c>
      <c r="C31" s="13" t="e">
        <f>B31*(1-$F$6)</f>
        <v>#REF!</v>
      </c>
      <c r="D31" s="13" t="e">
        <f t="shared" si="2"/>
        <v>#REF!</v>
      </c>
      <c r="E31" s="12" t="s">
        <v>4</v>
      </c>
      <c r="F31" s="12" t="s">
        <v>4</v>
      </c>
    </row>
    <row r="32" spans="1:6" ht="11.25">
      <c r="A32" s="11" t="s">
        <v>52</v>
      </c>
      <c r="B32" s="13" t="e">
        <f>#REF!</f>
        <v>#REF!</v>
      </c>
      <c r="C32" s="13"/>
      <c r="D32" s="13"/>
      <c r="E32" s="12"/>
      <c r="F32" s="12"/>
    </row>
    <row r="33" spans="1:6" ht="11.25">
      <c r="A33" s="11" t="s">
        <v>53</v>
      </c>
      <c r="B33" s="15" t="e">
        <f>#REF!</f>
        <v>#REF!</v>
      </c>
      <c r="C33" s="15" t="e">
        <f>B33</f>
        <v>#REF!</v>
      </c>
      <c r="D33" s="15" t="e">
        <f>C33</f>
        <v>#REF!</v>
      </c>
      <c r="E33" s="12" t="s">
        <v>4</v>
      </c>
      <c r="F33" s="12" t="s">
        <v>4</v>
      </c>
    </row>
    <row r="34" spans="1:6" ht="11.25">
      <c r="A34" s="11" t="s">
        <v>34</v>
      </c>
      <c r="B34" s="14"/>
      <c r="C34" s="13"/>
      <c r="D34" s="13"/>
      <c r="E34" s="12" t="s">
        <v>4</v>
      </c>
      <c r="F34" s="12" t="s">
        <v>4</v>
      </c>
    </row>
    <row r="35" spans="1:6" ht="11.25">
      <c r="A35" s="11" t="s">
        <v>54</v>
      </c>
      <c r="B35" s="14"/>
      <c r="C35" s="13"/>
      <c r="D35" s="13"/>
      <c r="E35" s="12" t="s">
        <v>4</v>
      </c>
      <c r="F35" s="12" t="s">
        <v>4</v>
      </c>
    </row>
    <row r="36" spans="1:6" ht="11.25">
      <c r="A36" s="11" t="s">
        <v>39</v>
      </c>
      <c r="B36" s="13" t="e">
        <f>#REF!</f>
        <v>#REF!</v>
      </c>
      <c r="C36" s="13" t="e">
        <f aca="true" t="shared" si="3" ref="C36:C48">B36*(1-$F$6)</f>
        <v>#REF!</v>
      </c>
      <c r="D36" s="13" t="e">
        <f t="shared" si="2"/>
        <v>#REF!</v>
      </c>
      <c r="E36" s="12" t="s">
        <v>4</v>
      </c>
      <c r="F36" s="12" t="s">
        <v>4</v>
      </c>
    </row>
    <row r="37" spans="1:6" ht="11.25">
      <c r="A37" s="11" t="s">
        <v>40</v>
      </c>
      <c r="B37" s="13" t="e">
        <f>#REF!</f>
        <v>#REF!</v>
      </c>
      <c r="C37" s="13" t="e">
        <f t="shared" si="3"/>
        <v>#REF!</v>
      </c>
      <c r="D37" s="13" t="e">
        <f t="shared" si="2"/>
        <v>#REF!</v>
      </c>
      <c r="E37" s="12" t="s">
        <v>4</v>
      </c>
      <c r="F37" s="12" t="s">
        <v>4</v>
      </c>
    </row>
    <row r="38" spans="1:6" ht="11.25">
      <c r="A38" s="11" t="s">
        <v>41</v>
      </c>
      <c r="B38" s="15" t="e">
        <f>#REF!</f>
        <v>#REF!</v>
      </c>
      <c r="C38" s="13" t="e">
        <f t="shared" si="3"/>
        <v>#REF!</v>
      </c>
      <c r="D38" s="13" t="e">
        <f t="shared" si="2"/>
        <v>#REF!</v>
      </c>
      <c r="E38" s="12" t="s">
        <v>4</v>
      </c>
      <c r="F38" s="12" t="s">
        <v>4</v>
      </c>
    </row>
    <row r="39" spans="1:6" ht="11.25">
      <c r="A39" s="11" t="s">
        <v>55</v>
      </c>
      <c r="B39" s="15" t="e">
        <f>#REF!</f>
        <v>#REF!</v>
      </c>
      <c r="C39" s="13" t="e">
        <f t="shared" si="3"/>
        <v>#REF!</v>
      </c>
      <c r="D39" s="13" t="e">
        <f t="shared" si="2"/>
        <v>#REF!</v>
      </c>
      <c r="E39" s="12" t="s">
        <v>4</v>
      </c>
      <c r="F39" s="12" t="s">
        <v>4</v>
      </c>
    </row>
    <row r="40" spans="1:6" ht="11.25">
      <c r="A40" s="11" t="s">
        <v>56</v>
      </c>
      <c r="B40" s="13" t="e">
        <f>#REF!</f>
        <v>#REF!</v>
      </c>
      <c r="C40" s="13" t="e">
        <f t="shared" si="3"/>
        <v>#REF!</v>
      </c>
      <c r="D40" s="13" t="e">
        <f t="shared" si="2"/>
        <v>#REF!</v>
      </c>
      <c r="E40" s="12" t="s">
        <v>4</v>
      </c>
      <c r="F40" s="12" t="s">
        <v>4</v>
      </c>
    </row>
    <row r="41" spans="1:6" ht="11.25">
      <c r="A41" s="11" t="s">
        <v>57</v>
      </c>
      <c r="B41" s="13" t="e">
        <f>#REF!</f>
        <v>#REF!</v>
      </c>
      <c r="C41" s="13" t="e">
        <f t="shared" si="3"/>
        <v>#REF!</v>
      </c>
      <c r="D41" s="13" t="e">
        <f t="shared" si="2"/>
        <v>#REF!</v>
      </c>
      <c r="E41" s="12" t="s">
        <v>4</v>
      </c>
      <c r="F41" s="12" t="s">
        <v>4</v>
      </c>
    </row>
    <row r="42" spans="1:6" ht="11.25">
      <c r="A42" s="11" t="s">
        <v>49</v>
      </c>
      <c r="B42" s="13" t="e">
        <f>#REF!</f>
        <v>#REF!</v>
      </c>
      <c r="C42" s="13" t="e">
        <f t="shared" si="3"/>
        <v>#REF!</v>
      </c>
      <c r="D42" s="13" t="e">
        <f t="shared" si="2"/>
        <v>#REF!</v>
      </c>
      <c r="E42" s="12" t="s">
        <v>4</v>
      </c>
      <c r="F42" s="12" t="s">
        <v>4</v>
      </c>
    </row>
    <row r="43" spans="1:6" ht="11.25">
      <c r="A43" s="11" t="s">
        <v>58</v>
      </c>
      <c r="B43" s="13" t="e">
        <f>#REF!</f>
        <v>#REF!</v>
      </c>
      <c r="C43" s="13" t="e">
        <f t="shared" si="3"/>
        <v>#REF!</v>
      </c>
      <c r="D43" s="13" t="e">
        <f t="shared" si="2"/>
        <v>#REF!</v>
      </c>
      <c r="E43" s="12" t="s">
        <v>4</v>
      </c>
      <c r="F43" s="12" t="s">
        <v>4</v>
      </c>
    </row>
    <row r="44" spans="1:6" ht="11.25">
      <c r="A44" s="11" t="s">
        <v>59</v>
      </c>
      <c r="B44" s="13" t="e">
        <f>#REF!</f>
        <v>#REF!</v>
      </c>
      <c r="C44" s="13" t="e">
        <f t="shared" si="3"/>
        <v>#REF!</v>
      </c>
      <c r="D44" s="13" t="e">
        <f t="shared" si="2"/>
        <v>#REF!</v>
      </c>
      <c r="E44" s="12" t="s">
        <v>4</v>
      </c>
      <c r="F44" s="12" t="s">
        <v>4</v>
      </c>
    </row>
    <row r="45" spans="1:6" ht="11.25">
      <c r="A45" s="11" t="s">
        <v>60</v>
      </c>
      <c r="B45" s="13" t="e">
        <f>#REF!</f>
        <v>#REF!</v>
      </c>
      <c r="C45" s="13" t="e">
        <f t="shared" si="3"/>
        <v>#REF!</v>
      </c>
      <c r="D45" s="13" t="e">
        <f t="shared" si="2"/>
        <v>#REF!</v>
      </c>
      <c r="E45" s="12" t="s">
        <v>4</v>
      </c>
      <c r="F45" s="12" t="s">
        <v>4</v>
      </c>
    </row>
    <row r="46" spans="1:6" ht="11.25">
      <c r="A46" s="11" t="s">
        <v>51</v>
      </c>
      <c r="B46" s="13" t="e">
        <f>#REF!</f>
        <v>#REF!</v>
      </c>
      <c r="C46" s="13" t="e">
        <f t="shared" si="3"/>
        <v>#REF!</v>
      </c>
      <c r="D46" s="13" t="e">
        <f t="shared" si="2"/>
        <v>#REF!</v>
      </c>
      <c r="E46" s="12" t="s">
        <v>4</v>
      </c>
      <c r="F46" s="12" t="s">
        <v>4</v>
      </c>
    </row>
    <row r="47" spans="1:6" ht="11.25">
      <c r="A47" s="11" t="s">
        <v>44</v>
      </c>
      <c r="B47" s="13" t="e">
        <f>#REF!</f>
        <v>#REF!</v>
      </c>
      <c r="C47" s="13" t="e">
        <f t="shared" si="3"/>
        <v>#REF!</v>
      </c>
      <c r="D47" s="13" t="e">
        <f t="shared" si="2"/>
        <v>#REF!</v>
      </c>
      <c r="E47" s="12" t="s">
        <v>4</v>
      </c>
      <c r="F47" s="12" t="s">
        <v>4</v>
      </c>
    </row>
    <row r="48" spans="1:6" ht="11.25">
      <c r="A48" s="11" t="s">
        <v>61</v>
      </c>
      <c r="B48" s="13" t="e">
        <f>#REF!</f>
        <v>#REF!</v>
      </c>
      <c r="C48" s="13" t="e">
        <f t="shared" si="3"/>
        <v>#REF!</v>
      </c>
      <c r="D48" s="13" t="e">
        <f t="shared" si="2"/>
        <v>#REF!</v>
      </c>
      <c r="E48" s="12" t="s">
        <v>4</v>
      </c>
      <c r="F48" s="12" t="s">
        <v>4</v>
      </c>
    </row>
    <row r="49" spans="1:6" ht="45">
      <c r="A49" s="11" t="s">
        <v>31</v>
      </c>
      <c r="B49" s="14">
        <v>0.8975</v>
      </c>
      <c r="C49" s="14">
        <v>0.8975</v>
      </c>
      <c r="D49" s="14">
        <v>0.8975</v>
      </c>
      <c r="E49" s="12" t="s">
        <v>4</v>
      </c>
      <c r="F49" s="12" t="s">
        <v>4</v>
      </c>
    </row>
    <row r="50" spans="1:6" ht="63" customHeight="1">
      <c r="A50" s="196" t="s">
        <v>25</v>
      </c>
      <c r="B50" s="197"/>
      <c r="C50" s="197"/>
      <c r="D50" s="197"/>
      <c r="E50" s="197"/>
      <c r="F50" s="198"/>
    </row>
    <row r="52" s="4" customFormat="1" ht="11.25"/>
    <row r="53" spans="1:6" ht="11.25">
      <c r="A53" s="2" t="s">
        <v>26</v>
      </c>
      <c r="B53" s="199" t="s">
        <v>27</v>
      </c>
      <c r="C53" s="199"/>
      <c r="D53" s="199" t="s">
        <v>28</v>
      </c>
      <c r="E53" s="199"/>
      <c r="F53" s="199"/>
    </row>
    <row r="54" spans="1:6" ht="11.25">
      <c r="A54" s="3" t="s">
        <v>1</v>
      </c>
      <c r="B54" s="200" t="s">
        <v>2</v>
      </c>
      <c r="C54" s="200"/>
      <c r="D54" s="200" t="s">
        <v>3</v>
      </c>
      <c r="E54" s="200"/>
      <c r="F54" s="200"/>
    </row>
  </sheetData>
  <sheetProtection password="C6BA" sheet="1" objects="1" scenarios="1"/>
  <mergeCells count="9">
    <mergeCell ref="A50:F50"/>
    <mergeCell ref="B53:C53"/>
    <mergeCell ref="B54:C54"/>
    <mergeCell ref="D53:F53"/>
    <mergeCell ref="D54:F54"/>
    <mergeCell ref="A2:F2"/>
    <mergeCell ref="A4:F4"/>
    <mergeCell ref="A5:F5"/>
    <mergeCell ref="B7:F7"/>
  </mergeCells>
  <printOptions horizontalCentered="1"/>
  <pageMargins left="0.7" right="0.16" top="0.23" bottom="0.24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"/>
  <sheetViews>
    <sheetView view="pageBreakPreview" zoomScaleSheetLayoutView="100" zoomScalePageLayoutView="0" workbookViewId="0" topLeftCell="A4">
      <selection activeCell="J18" sqref="J18"/>
    </sheetView>
  </sheetViews>
  <sheetFormatPr defaultColWidth="9.33203125" defaultRowHeight="11.25"/>
  <cols>
    <col min="1" max="1" width="7.16015625" style="18" customWidth="1"/>
    <col min="2" max="2" width="84.16015625" style="18" customWidth="1"/>
    <col min="3" max="3" width="21.66015625" style="18" customWidth="1"/>
    <col min="4" max="16384" width="9.33203125" style="18" customWidth="1"/>
  </cols>
  <sheetData>
    <row r="1" spans="1:3" ht="11.25">
      <c r="A1" s="23"/>
      <c r="B1" s="23"/>
      <c r="C1" s="23"/>
    </row>
    <row r="2" spans="1:3" ht="33" customHeight="1">
      <c r="A2" s="179" t="s">
        <v>197</v>
      </c>
      <c r="B2" s="180"/>
      <c r="C2" s="180"/>
    </row>
    <row r="3" spans="1:3" ht="11.25">
      <c r="A3" s="23"/>
      <c r="B3" s="23"/>
      <c r="C3" s="23"/>
    </row>
    <row r="4" spans="1:3" ht="30.75" customHeight="1">
      <c r="A4" s="24" t="s">
        <v>6</v>
      </c>
      <c r="B4" s="24" t="s">
        <v>7</v>
      </c>
      <c r="C4" s="24" t="s">
        <v>9</v>
      </c>
    </row>
    <row r="5" spans="1:3" s="26" customFormat="1" ht="9.75">
      <c r="A5" s="25">
        <v>1</v>
      </c>
      <c r="B5" s="25">
        <v>2</v>
      </c>
      <c r="C5" s="25">
        <v>3</v>
      </c>
    </row>
    <row r="6" spans="1:3" ht="49.5" customHeight="1">
      <c r="A6" s="24">
        <v>1</v>
      </c>
      <c r="B6" s="27" t="s">
        <v>64</v>
      </c>
      <c r="C6" s="22">
        <v>7</v>
      </c>
    </row>
    <row r="7" spans="1:3" ht="60" customHeight="1">
      <c r="A7" s="24">
        <v>2</v>
      </c>
      <c r="B7" s="27" t="s">
        <v>65</v>
      </c>
      <c r="C7" s="22">
        <v>0</v>
      </c>
    </row>
    <row r="8" spans="1:3" ht="15" customHeight="1">
      <c r="A8" s="24"/>
      <c r="B8" s="29" t="s">
        <v>62</v>
      </c>
      <c r="C8" s="28">
        <f>MAX(1,C6-C7)</f>
        <v>7</v>
      </c>
    </row>
    <row r="9" spans="1:3" ht="15.75" customHeight="1">
      <c r="A9" s="24"/>
      <c r="B9" s="30" t="s">
        <v>8</v>
      </c>
      <c r="C9" s="31">
        <f>IF(C6&lt;0.999999999999999,1,C6/C8)</f>
        <v>1</v>
      </c>
    </row>
    <row r="10" spans="1:3" ht="11.25">
      <c r="A10" s="23"/>
      <c r="B10" s="23"/>
      <c r="C10" s="23"/>
    </row>
    <row r="11" spans="1:3" ht="11.25">
      <c r="A11" s="23"/>
      <c r="B11" s="23"/>
      <c r="C11" s="23"/>
    </row>
    <row r="12" spans="1:3" ht="33.75" customHeight="1">
      <c r="A12" s="179" t="s">
        <v>198</v>
      </c>
      <c r="B12" s="180"/>
      <c r="C12" s="180"/>
    </row>
    <row r="13" spans="1:3" ht="11.25">
      <c r="A13" s="23"/>
      <c r="B13" s="23"/>
      <c r="C13" s="23"/>
    </row>
    <row r="14" spans="1:3" s="19" customFormat="1" ht="33" customHeight="1">
      <c r="A14" s="24" t="s">
        <v>6</v>
      </c>
      <c r="B14" s="24" t="s">
        <v>7</v>
      </c>
      <c r="C14" s="24" t="s">
        <v>9</v>
      </c>
    </row>
    <row r="15" spans="1:3" s="26" customFormat="1" ht="9.75">
      <c r="A15" s="25">
        <v>1</v>
      </c>
      <c r="B15" s="25">
        <v>2</v>
      </c>
      <c r="C15" s="25">
        <v>3</v>
      </c>
    </row>
    <row r="16" spans="1:3" ht="46.5" customHeight="1">
      <c r="A16" s="24">
        <v>1</v>
      </c>
      <c r="B16" s="27" t="s">
        <v>66</v>
      </c>
      <c r="C16" s="22">
        <v>4</v>
      </c>
    </row>
    <row r="17" spans="1:3" ht="55.5" customHeight="1">
      <c r="A17" s="24">
        <v>2</v>
      </c>
      <c r="B17" s="27" t="s">
        <v>67</v>
      </c>
      <c r="C17" s="22">
        <v>0</v>
      </c>
    </row>
    <row r="18" spans="1:3" ht="15.75" customHeight="1">
      <c r="A18" s="24"/>
      <c r="B18" s="29" t="s">
        <v>63</v>
      </c>
      <c r="C18" s="28">
        <f>MAX(1,C16-C17)</f>
        <v>4</v>
      </c>
    </row>
    <row r="19" spans="1:3" ht="15" customHeight="1">
      <c r="A19" s="24"/>
      <c r="B19" s="30" t="s">
        <v>10</v>
      </c>
      <c r="C19" s="31">
        <f>IF(C16&lt;0.99999999999999,1,C16/C18)</f>
        <v>1</v>
      </c>
    </row>
    <row r="20" spans="1:3" ht="11.25">
      <c r="A20" s="23"/>
      <c r="B20" s="23"/>
      <c r="C20" s="23"/>
    </row>
    <row r="21" spans="1:3" ht="11.25">
      <c r="A21" s="23"/>
      <c r="B21" s="23"/>
      <c r="C21" s="23"/>
    </row>
    <row r="22" spans="1:3" ht="11.25">
      <c r="A22" s="23"/>
      <c r="B22" s="23"/>
      <c r="C22" s="34">
        <f>0.5*C9+0.5*C19</f>
        <v>1</v>
      </c>
    </row>
    <row r="23" spans="1:3" ht="18.75" customHeight="1">
      <c r="A23" s="23"/>
      <c r="B23" s="205" t="s">
        <v>11</v>
      </c>
      <c r="C23" s="206"/>
    </row>
    <row r="24" spans="1:3" ht="15.75" customHeight="1">
      <c r="A24" s="23"/>
      <c r="B24" s="32" t="s">
        <v>12</v>
      </c>
      <c r="C24" s="33">
        <f>IF(C22&lt;1,1,0.5*C9+0.5*C19)</f>
        <v>1</v>
      </c>
    </row>
    <row r="25" spans="1:3" ht="15.75" customHeight="1">
      <c r="A25" s="23"/>
      <c r="B25" s="50"/>
      <c r="C25" s="51"/>
    </row>
    <row r="26" spans="1:3" ht="11.25">
      <c r="A26" s="23"/>
      <c r="B26" s="23"/>
      <c r="C26" s="23"/>
    </row>
    <row r="27" spans="1:8" s="21" customFormat="1" ht="17.25" customHeight="1">
      <c r="A27" s="181" t="s">
        <v>562</v>
      </c>
      <c r="B27" s="182"/>
      <c r="C27" s="182"/>
      <c r="D27" s="17"/>
      <c r="E27" s="17"/>
      <c r="F27" s="183"/>
      <c r="G27" s="183"/>
      <c r="H27" s="183"/>
    </row>
    <row r="28" spans="1:8" s="35" customFormat="1" ht="12" customHeight="1">
      <c r="A28" s="184" t="s">
        <v>118</v>
      </c>
      <c r="B28" s="184"/>
      <c r="C28" s="184"/>
      <c r="D28" s="48"/>
      <c r="E28" s="48"/>
      <c r="F28" s="185"/>
      <c r="G28" s="185"/>
      <c r="H28" s="185"/>
    </row>
    <row r="29" spans="1:8" s="20" customFormat="1" ht="11.25">
      <c r="A29" s="49"/>
      <c r="B29" s="49"/>
      <c r="C29" s="37"/>
      <c r="D29" s="37"/>
      <c r="E29" s="37"/>
      <c r="F29" s="37"/>
      <c r="G29" s="37"/>
      <c r="H29" s="37"/>
    </row>
    <row r="30" spans="1:3" ht="11.25">
      <c r="A30" s="23"/>
      <c r="B30" s="23"/>
      <c r="C30" s="23"/>
    </row>
    <row r="31" spans="1:3" ht="11.25">
      <c r="A31" s="23"/>
      <c r="B31" s="23"/>
      <c r="C31" s="23"/>
    </row>
    <row r="32" spans="1:3" ht="11.25">
      <c r="A32" s="23"/>
      <c r="B32" s="23"/>
      <c r="C32" s="23"/>
    </row>
    <row r="33" spans="1:3" ht="11.25">
      <c r="A33" s="23"/>
      <c r="B33" s="23"/>
      <c r="C33" s="23"/>
    </row>
    <row r="34" spans="1:3" ht="11.25">
      <c r="A34" s="23"/>
      <c r="B34" s="23"/>
      <c r="C34" s="23"/>
    </row>
    <row r="35" spans="1:3" ht="11.25">
      <c r="A35" s="23"/>
      <c r="B35" s="23"/>
      <c r="C35" s="23"/>
    </row>
  </sheetData>
  <sheetProtection password="C6BA" sheet="1"/>
  <mergeCells count="7">
    <mergeCell ref="F27:H27"/>
    <mergeCell ref="F28:H28"/>
    <mergeCell ref="A27:C27"/>
    <mergeCell ref="A28:C28"/>
    <mergeCell ref="A2:C2"/>
    <mergeCell ref="A12:C12"/>
    <mergeCell ref="B23:C23"/>
  </mergeCells>
  <printOptions horizontalCentered="1"/>
  <pageMargins left="0.73" right="0.16" top="0.29" bottom="0.23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33"/>
  <sheetViews>
    <sheetView view="pageBreakPreview" zoomScaleSheetLayoutView="100" zoomScalePageLayoutView="0" workbookViewId="0" topLeftCell="A1">
      <pane ySplit="5" topLeftCell="A18" activePane="bottomLeft" state="frozen"/>
      <selection pane="topLeft" activeCell="A1" sqref="A1"/>
      <selection pane="bottomLeft" activeCell="D10" sqref="D10"/>
    </sheetView>
  </sheetViews>
  <sheetFormatPr defaultColWidth="9.33203125" defaultRowHeight="11.25"/>
  <cols>
    <col min="1" max="1" width="5.5" style="58" customWidth="1"/>
    <col min="2" max="2" width="61.66015625" style="59" customWidth="1"/>
    <col min="3" max="3" width="24.66015625" style="58" customWidth="1"/>
    <col min="4" max="4" width="19.83203125" style="59" customWidth="1"/>
    <col min="5" max="16384" width="9.33203125" style="59" customWidth="1"/>
  </cols>
  <sheetData>
    <row r="1" spans="1:4" ht="32.25" customHeight="1">
      <c r="A1" s="207" t="s">
        <v>205</v>
      </c>
      <c r="B1" s="207"/>
      <c r="C1" s="207"/>
      <c r="D1" s="207"/>
    </row>
    <row r="2" spans="1:8" s="20" customFormat="1" ht="23.25" customHeight="1">
      <c r="A2" s="154" t="s">
        <v>558</v>
      </c>
      <c r="B2" s="188"/>
      <c r="C2" s="188"/>
      <c r="D2" s="188"/>
      <c r="E2" s="17"/>
      <c r="F2" s="17"/>
      <c r="G2" s="17"/>
      <c r="H2" s="17"/>
    </row>
    <row r="3" spans="1:8" s="20" customFormat="1" ht="17.25" customHeight="1">
      <c r="A3" s="185" t="s">
        <v>5</v>
      </c>
      <c r="B3" s="185"/>
      <c r="C3" s="185"/>
      <c r="D3" s="185"/>
      <c r="E3" s="53"/>
      <c r="F3" s="53"/>
      <c r="G3" s="53"/>
      <c r="H3" s="53"/>
    </row>
    <row r="4" spans="1:4" ht="11.25">
      <c r="A4" s="60" t="s">
        <v>152</v>
      </c>
      <c r="B4" s="61">
        <f>0.25</f>
        <v>0.25</v>
      </c>
      <c r="C4" s="62"/>
      <c r="D4" s="63"/>
    </row>
    <row r="5" spans="1:4" s="58" customFormat="1" ht="29.25" customHeight="1">
      <c r="A5" s="7" t="s">
        <v>153</v>
      </c>
      <c r="B5" s="7" t="s">
        <v>23</v>
      </c>
      <c r="C5" s="7" t="s">
        <v>163</v>
      </c>
      <c r="D5" s="7" t="s">
        <v>0</v>
      </c>
    </row>
    <row r="6" spans="1:4" ht="24" customHeight="1">
      <c r="A6" s="7">
        <v>1</v>
      </c>
      <c r="B6" s="9" t="s">
        <v>154</v>
      </c>
      <c r="C6" s="68" t="s">
        <v>155</v>
      </c>
      <c r="D6" s="7" t="s">
        <v>4</v>
      </c>
    </row>
    <row r="7" spans="1:4" ht="21" customHeight="1">
      <c r="A7" s="7">
        <v>2</v>
      </c>
      <c r="B7" s="9" t="s">
        <v>164</v>
      </c>
      <c r="C7" s="66" t="s">
        <v>158</v>
      </c>
      <c r="D7" s="7" t="s">
        <v>4</v>
      </c>
    </row>
    <row r="8" spans="1:4" ht="24.75" customHeight="1">
      <c r="A8" s="7">
        <v>3</v>
      </c>
      <c r="B8" s="9" t="s">
        <v>196</v>
      </c>
      <c r="C8" s="66" t="s">
        <v>167</v>
      </c>
      <c r="D8" s="70">
        <f>'Форма 8.3'!D11</f>
        <v>0.0768</v>
      </c>
    </row>
    <row r="9" spans="1:4" ht="27.75" customHeight="1">
      <c r="A9" s="7">
        <v>4</v>
      </c>
      <c r="B9" s="9" t="s">
        <v>165</v>
      </c>
      <c r="C9" s="66" t="s">
        <v>168</v>
      </c>
      <c r="D9" s="70">
        <f>'Форма 8.3'!D12</f>
        <v>0.01533</v>
      </c>
    </row>
    <row r="10" spans="1:4" ht="29.25" customHeight="1">
      <c r="A10" s="7">
        <v>5</v>
      </c>
      <c r="B10" s="9" t="s">
        <v>166</v>
      </c>
      <c r="C10" s="66" t="s">
        <v>119</v>
      </c>
      <c r="D10" s="64">
        <f>'ПоказТехприсоед (Птпр)'!C24</f>
        <v>1</v>
      </c>
    </row>
    <row r="11" spans="1:4" ht="29.25" customHeight="1">
      <c r="A11" s="7">
        <v>6</v>
      </c>
      <c r="B11" s="9" t="s">
        <v>156</v>
      </c>
      <c r="C11" s="66" t="s">
        <v>169</v>
      </c>
      <c r="D11" s="7" t="s">
        <v>4</v>
      </c>
    </row>
    <row r="12" spans="1:4" ht="27.75" customHeight="1">
      <c r="A12" s="7">
        <v>7</v>
      </c>
      <c r="B12" s="65" t="s">
        <v>157</v>
      </c>
      <c r="C12" s="66" t="s">
        <v>176</v>
      </c>
      <c r="D12" s="7" t="s">
        <v>4</v>
      </c>
    </row>
    <row r="13" spans="1:4" ht="23.25" customHeight="1">
      <c r="A13" s="7">
        <v>8</v>
      </c>
      <c r="B13" s="65" t="s">
        <v>159</v>
      </c>
      <c r="C13" s="66" t="s">
        <v>176</v>
      </c>
      <c r="D13" s="64">
        <f>'ф.1.5 Предлож_ТСО'!D11</f>
        <v>1</v>
      </c>
    </row>
    <row r="14" spans="1:4" ht="27" customHeight="1">
      <c r="A14" s="7">
        <v>9</v>
      </c>
      <c r="B14" s="65" t="s">
        <v>160</v>
      </c>
      <c r="C14" s="66" t="s">
        <v>176</v>
      </c>
      <c r="D14" s="7" t="s">
        <v>4</v>
      </c>
    </row>
    <row r="15" spans="1:4" ht="25.5" customHeight="1">
      <c r="A15" s="7">
        <v>10</v>
      </c>
      <c r="B15" s="65" t="s">
        <v>170</v>
      </c>
      <c r="C15" s="66" t="s">
        <v>176</v>
      </c>
      <c r="D15" s="7" t="s">
        <v>4</v>
      </c>
    </row>
    <row r="16" spans="1:4" ht="26.25" customHeight="1">
      <c r="A16" s="7">
        <v>11</v>
      </c>
      <c r="B16" s="65" t="s">
        <v>171</v>
      </c>
      <c r="C16" s="66" t="s">
        <v>177</v>
      </c>
      <c r="D16" s="64">
        <f>'ф.1.5 Предлож_ТСО'!D9</f>
        <v>0.13145</v>
      </c>
    </row>
    <row r="17" spans="1:4" ht="24.75" customHeight="1">
      <c r="A17" s="7">
        <v>12</v>
      </c>
      <c r="B17" s="65" t="s">
        <v>172</v>
      </c>
      <c r="C17" s="66" t="s">
        <v>177</v>
      </c>
      <c r="D17" s="64">
        <f>'ф.1.5 Предлож_ТСО'!D10</f>
        <v>0.00839</v>
      </c>
    </row>
    <row r="18" spans="1:4" ht="29.25" customHeight="1">
      <c r="A18" s="7">
        <v>13</v>
      </c>
      <c r="B18" s="9" t="s">
        <v>199</v>
      </c>
      <c r="C18" s="66" t="s">
        <v>178</v>
      </c>
      <c r="D18" s="7" t="s">
        <v>4</v>
      </c>
    </row>
    <row r="19" spans="1:4" ht="29.25" customHeight="1">
      <c r="A19" s="7">
        <v>14</v>
      </c>
      <c r="B19" s="65" t="s">
        <v>200</v>
      </c>
      <c r="C19" s="66" t="s">
        <v>178</v>
      </c>
      <c r="D19" s="7">
        <f>IF((C25+C26)=2,0,IF(D8&lt;=D16*(1-0.25),1,IF(D8&lt;=D16*(1+0.25),0,IF(D8&gt;D16*(1+0.25),-1))))</f>
        <v>1</v>
      </c>
    </row>
    <row r="20" spans="1:4" ht="29.25" customHeight="1">
      <c r="A20" s="7">
        <v>15</v>
      </c>
      <c r="B20" s="65" t="s">
        <v>201</v>
      </c>
      <c r="C20" s="66" t="s">
        <v>178</v>
      </c>
      <c r="D20" s="7">
        <f>IF((C27+C28)=2,0,IF(D9&lt;=D17*(1-0.25),1,IF(D9&lt;=D17*(1+0.25),0,IF(D9&gt;D17*(1+0.25),-1))))</f>
        <v>-1</v>
      </c>
    </row>
    <row r="21" spans="1:4" ht="36" customHeight="1">
      <c r="A21" s="7">
        <v>16</v>
      </c>
      <c r="B21" s="9" t="s">
        <v>162</v>
      </c>
      <c r="C21" s="66" t="s">
        <v>178</v>
      </c>
      <c r="D21" s="7" t="s">
        <v>4</v>
      </c>
    </row>
    <row r="22" spans="1:4" ht="29.25" customHeight="1">
      <c r="A22" s="7">
        <v>17</v>
      </c>
      <c r="B22" s="9" t="s">
        <v>202</v>
      </c>
      <c r="C22" s="66" t="s">
        <v>178</v>
      </c>
      <c r="D22" s="7">
        <f>IF(D10&lt;=D13*(1-$B$4),1,IF(D10&lt;=D13*(1+$B$4),0,IF(D10&gt;D13*(1+$B$4),-1)))</f>
        <v>0</v>
      </c>
    </row>
    <row r="23" spans="1:4" ht="28.5" customHeight="1">
      <c r="A23" s="7">
        <v>18</v>
      </c>
      <c r="B23" s="9" t="s">
        <v>203</v>
      </c>
      <c r="C23" s="66" t="s">
        <v>178</v>
      </c>
      <c r="D23" s="7" t="s">
        <v>4</v>
      </c>
    </row>
    <row r="24" spans="1:4" ht="27" customHeight="1">
      <c r="A24" s="7">
        <v>19</v>
      </c>
      <c r="B24" s="65" t="s">
        <v>204</v>
      </c>
      <c r="C24" s="66" t="s">
        <v>178</v>
      </c>
      <c r="D24" s="71">
        <v>0</v>
      </c>
    </row>
    <row r="25" spans="2:3" ht="11.25" hidden="1">
      <c r="B25" s="74" t="s">
        <v>187</v>
      </c>
      <c r="C25" s="67">
        <f>IF(D16&lt;0.00000000001,1,10)</f>
        <v>10</v>
      </c>
    </row>
    <row r="26" spans="2:3" ht="11.25" hidden="1">
      <c r="B26" s="74" t="s">
        <v>188</v>
      </c>
      <c r="C26" s="67">
        <f>IF(D8&lt;0.00000000001,1,10)</f>
        <v>10</v>
      </c>
    </row>
    <row r="27" spans="2:3" ht="11.25" hidden="1">
      <c r="B27" s="74" t="s">
        <v>189</v>
      </c>
      <c r="C27" s="67">
        <f>IF(D17&lt;0.00000000001,1,10)</f>
        <v>10</v>
      </c>
    </row>
    <row r="28" spans="2:3" ht="11.25" hidden="1">
      <c r="B28" s="74" t="s">
        <v>190</v>
      </c>
      <c r="C28" s="67">
        <f>IF(D9&lt;0.00000000001,1,10)</f>
        <v>10</v>
      </c>
    </row>
    <row r="29" ht="11.25">
      <c r="C29" s="67"/>
    </row>
    <row r="30" ht="11.25"/>
    <row r="31" spans="1:8" s="21" customFormat="1" ht="17.25" customHeight="1">
      <c r="A31" s="181" t="s">
        <v>560</v>
      </c>
      <c r="B31" s="181"/>
      <c r="C31" s="181"/>
      <c r="D31" s="181"/>
      <c r="E31" s="181"/>
      <c r="F31" s="183"/>
      <c r="G31" s="183"/>
      <c r="H31" s="183"/>
    </row>
    <row r="32" spans="1:8" s="35" customFormat="1" ht="12" customHeight="1">
      <c r="A32" s="184" t="s">
        <v>175</v>
      </c>
      <c r="B32" s="184"/>
      <c r="C32" s="184"/>
      <c r="D32" s="184"/>
      <c r="E32" s="184"/>
      <c r="F32" s="185"/>
      <c r="G32" s="185"/>
      <c r="H32" s="185"/>
    </row>
    <row r="33" spans="1:8" s="20" customFormat="1" ht="11.25">
      <c r="A33" s="37"/>
      <c r="B33" s="37"/>
      <c r="C33" s="37"/>
      <c r="D33" s="37"/>
      <c r="E33" s="37"/>
      <c r="F33" s="37"/>
      <c r="G33" s="37"/>
      <c r="H33" s="37"/>
    </row>
  </sheetData>
  <sheetProtection password="C6BA" sheet="1"/>
  <mergeCells count="7">
    <mergeCell ref="A1:D1"/>
    <mergeCell ref="F31:H31"/>
    <mergeCell ref="F32:H32"/>
    <mergeCell ref="A31:E31"/>
    <mergeCell ref="A32:E32"/>
    <mergeCell ref="A2:D2"/>
    <mergeCell ref="A3:D3"/>
  </mergeCells>
  <printOptions/>
  <pageMargins left="0.6" right="0.17" top="0.28" bottom="0.25" header="0.17" footer="0.16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18"/>
  <sheetViews>
    <sheetView view="pageBreakPreview" zoomScale="120" zoomScaleSheetLayoutView="120" zoomScalePageLayoutView="0" workbookViewId="0" topLeftCell="A1">
      <selection activeCell="D13" sqref="D13"/>
    </sheetView>
  </sheetViews>
  <sheetFormatPr defaultColWidth="9.33203125" defaultRowHeight="11.25"/>
  <cols>
    <col min="1" max="1" width="5.5" style="58" customWidth="1"/>
    <col min="2" max="2" width="66.5" style="59" customWidth="1"/>
    <col min="3" max="3" width="24.66015625" style="58" customWidth="1"/>
    <col min="4" max="4" width="19.83203125" style="59" customWidth="1"/>
    <col min="5" max="16384" width="9.33203125" style="59" customWidth="1"/>
  </cols>
  <sheetData>
    <row r="1" spans="1:4" ht="33.75" customHeight="1">
      <c r="A1" s="208" t="s">
        <v>206</v>
      </c>
      <c r="B1" s="207"/>
      <c r="C1" s="207"/>
      <c r="D1" s="207"/>
    </row>
    <row r="2" spans="1:8" s="20" customFormat="1" ht="19.5" customHeight="1">
      <c r="A2" s="154" t="s">
        <v>559</v>
      </c>
      <c r="B2" s="188"/>
      <c r="C2" s="188"/>
      <c r="D2" s="188"/>
      <c r="E2" s="17"/>
      <c r="F2" s="17"/>
      <c r="G2" s="17"/>
      <c r="H2" s="17"/>
    </row>
    <row r="3" spans="1:8" s="20" customFormat="1" ht="9" customHeight="1">
      <c r="A3" s="185" t="s">
        <v>5</v>
      </c>
      <c r="B3" s="185"/>
      <c r="C3" s="185"/>
      <c r="D3" s="185"/>
      <c r="E3" s="53"/>
      <c r="F3" s="53"/>
      <c r="G3" s="53"/>
      <c r="H3" s="53"/>
    </row>
    <row r="4" spans="1:4" ht="11.25">
      <c r="A4" s="60"/>
      <c r="B4" s="61"/>
      <c r="C4" s="62"/>
      <c r="D4" s="63"/>
    </row>
    <row r="5" spans="1:4" s="58" customFormat="1" ht="29.25" customHeight="1">
      <c r="A5" s="7" t="s">
        <v>153</v>
      </c>
      <c r="B5" s="7" t="s">
        <v>23</v>
      </c>
      <c r="C5" s="7" t="s">
        <v>163</v>
      </c>
      <c r="D5" s="7" t="s">
        <v>0</v>
      </c>
    </row>
    <row r="6" spans="1:4" ht="27.75" customHeight="1">
      <c r="A6" s="7">
        <v>1</v>
      </c>
      <c r="B6" s="9" t="s">
        <v>161</v>
      </c>
      <c r="C6" s="68" t="s">
        <v>179</v>
      </c>
      <c r="D6" s="64" t="s">
        <v>4</v>
      </c>
    </row>
    <row r="7" spans="1:4" ht="25.5" customHeight="1">
      <c r="A7" s="7">
        <v>2</v>
      </c>
      <c r="B7" s="65" t="s">
        <v>173</v>
      </c>
      <c r="C7" s="68" t="s">
        <v>179</v>
      </c>
      <c r="D7" s="72">
        <f>'Форма 4.1'!D19</f>
        <v>1</v>
      </c>
    </row>
    <row r="8" spans="1:4" ht="30" customHeight="1">
      <c r="A8" s="7">
        <v>3</v>
      </c>
      <c r="B8" s="65" t="s">
        <v>174</v>
      </c>
      <c r="C8" s="68" t="s">
        <v>179</v>
      </c>
      <c r="D8" s="72">
        <f>'Форма 4.1'!D20</f>
        <v>-1</v>
      </c>
    </row>
    <row r="9" spans="1:4" ht="27.75" customHeight="1">
      <c r="A9" s="7">
        <v>4</v>
      </c>
      <c r="B9" s="65" t="s">
        <v>180</v>
      </c>
      <c r="C9" s="68" t="s">
        <v>179</v>
      </c>
      <c r="D9" s="64" t="s">
        <v>4</v>
      </c>
    </row>
    <row r="10" spans="1:4" ht="29.25" customHeight="1">
      <c r="A10" s="7">
        <v>5</v>
      </c>
      <c r="B10" s="65" t="s">
        <v>181</v>
      </c>
      <c r="C10" s="68" t="s">
        <v>179</v>
      </c>
      <c r="D10" s="72">
        <f>'Форма 4.1'!D22</f>
        <v>0</v>
      </c>
    </row>
    <row r="11" spans="1:4" ht="32.25" customHeight="1">
      <c r="A11" s="7">
        <v>6</v>
      </c>
      <c r="B11" s="65" t="s">
        <v>182</v>
      </c>
      <c r="C11" s="68" t="s">
        <v>179</v>
      </c>
      <c r="D11" s="64" t="s">
        <v>4</v>
      </c>
    </row>
    <row r="12" spans="1:4" ht="27.75" customHeight="1">
      <c r="A12" s="7">
        <v>7</v>
      </c>
      <c r="B12" s="65" t="s">
        <v>183</v>
      </c>
      <c r="C12" s="68" t="s">
        <v>179</v>
      </c>
      <c r="D12" s="72">
        <f>'Форма 4.1'!D24</f>
        <v>0</v>
      </c>
    </row>
    <row r="13" spans="1:4" ht="30.75" customHeight="1">
      <c r="A13" s="7">
        <v>8</v>
      </c>
      <c r="B13" s="65" t="s">
        <v>184</v>
      </c>
      <c r="C13" s="68" t="s">
        <v>179</v>
      </c>
      <c r="D13" s="73">
        <f>0.3*D7+0.3*D8+0.3*D10+0.1*D12</f>
        <v>0</v>
      </c>
    </row>
    <row r="14" ht="11.25">
      <c r="C14" s="67"/>
    </row>
    <row r="16" spans="1:8" s="21" customFormat="1" ht="17.25" customHeight="1">
      <c r="A16" s="181" t="s">
        <v>561</v>
      </c>
      <c r="B16" s="181"/>
      <c r="C16" s="181"/>
      <c r="D16" s="181"/>
      <c r="E16" s="181"/>
      <c r="F16" s="183"/>
      <c r="G16" s="183"/>
      <c r="H16" s="183"/>
    </row>
    <row r="17" spans="1:8" s="35" customFormat="1" ht="12" customHeight="1">
      <c r="A17" s="184" t="s">
        <v>175</v>
      </c>
      <c r="B17" s="184"/>
      <c r="C17" s="184"/>
      <c r="D17" s="184"/>
      <c r="E17" s="184"/>
      <c r="F17" s="185"/>
      <c r="G17" s="185"/>
      <c r="H17" s="185"/>
    </row>
    <row r="18" spans="1:8" s="20" customFormat="1" ht="11.25">
      <c r="A18" s="37"/>
      <c r="B18" s="37"/>
      <c r="C18" s="37"/>
      <c r="D18" s="37"/>
      <c r="E18" s="37"/>
      <c r="F18" s="37"/>
      <c r="G18" s="37"/>
      <c r="H18" s="37"/>
    </row>
  </sheetData>
  <sheetProtection/>
  <mergeCells count="7">
    <mergeCell ref="A1:D1"/>
    <mergeCell ref="A16:E16"/>
    <mergeCell ref="F16:H16"/>
    <mergeCell ref="A17:E17"/>
    <mergeCell ref="F17:H17"/>
    <mergeCell ref="A2:D2"/>
    <mergeCell ref="A3:D3"/>
  </mergeCells>
  <printOptions/>
  <pageMargins left="0.59" right="0.3" top="0.53" bottom="0.4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Леонтьев В.П.</dc:creator>
  <cp:keywords/>
  <dc:description/>
  <cp:lastModifiedBy>PTO</cp:lastModifiedBy>
  <cp:lastPrinted>2021-03-31T10:07:09Z</cp:lastPrinted>
  <dcterms:created xsi:type="dcterms:W3CDTF">2013-02-19T08:22:47Z</dcterms:created>
  <dcterms:modified xsi:type="dcterms:W3CDTF">2021-03-31T11:14:37Z</dcterms:modified>
  <cp:category/>
  <cp:version/>
  <cp:contentType/>
  <cp:contentStatus/>
</cp:coreProperties>
</file>