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0" documentId="13_ncr:1_{12894BDB-848C-4F29-AB4E-2F2A47943AD4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грузка_ПС" sheetId="10" r:id="rId1"/>
    <sheet name="АЧР+гр вр " sheetId="6" r:id="rId2"/>
    <sheet name="Ведомость учета" sheetId="7" r:id="rId3"/>
    <sheet name="сводная табл1" sheetId="4" r:id="rId4"/>
    <sheet name="табл2 субаб и сторонние" sheetId="8" r:id="rId5"/>
  </sheets>
  <definedNames>
    <definedName name="_xlnm.Print_Area" localSheetId="1">'АЧР+гр вр '!$A$1:$AD$40</definedName>
    <definedName name="_xlnm.Print_Area" localSheetId="3">'сводная табл1'!$B$2:$K$40</definedName>
    <definedName name="_xlnm.Print_Area" localSheetId="4">'табл2 субаб и сторонние'!$C$1:$BT$37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32" i="8" l="1"/>
  <c r="BC32" i="8"/>
  <c r="BA32" i="8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U35" i="7"/>
  <c r="T35" i="7"/>
  <c r="N35" i="7"/>
  <c r="M35" i="7"/>
  <c r="L35" i="7"/>
  <c r="J35" i="7"/>
  <c r="K35" i="7"/>
  <c r="F35" i="7" l="1"/>
  <c r="G35" i="7"/>
  <c r="H35" i="7"/>
  <c r="I35" i="7"/>
  <c r="E35" i="7"/>
  <c r="D35" i="7"/>
  <c r="C35" i="7"/>
  <c r="B35" i="7"/>
  <c r="X11" i="7" l="1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Z11" i="7" l="1"/>
  <c r="BT12" i="8"/>
  <c r="AA15" i="7" s="1"/>
  <c r="K14" i="4" s="1"/>
  <c r="BT13" i="8"/>
  <c r="AA16" i="7" s="1"/>
  <c r="BT11" i="8"/>
  <c r="AA14" i="7" s="1"/>
  <c r="K13" i="4" s="1"/>
  <c r="BT10" i="8"/>
  <c r="AA13" i="7" s="1"/>
  <c r="K12" i="4" s="1"/>
  <c r="BT9" i="8"/>
  <c r="AA12" i="7" s="1"/>
  <c r="K11" i="4" s="1"/>
  <c r="BT31" i="8"/>
  <c r="AA34" i="7" s="1"/>
  <c r="BT30" i="8"/>
  <c r="AA33" i="7" s="1"/>
  <c r="BT29" i="8"/>
  <c r="AA32" i="7" s="1"/>
  <c r="BT28" i="8"/>
  <c r="AA31" i="7" s="1"/>
  <c r="K30" i="4" s="1"/>
  <c r="BT27" i="8"/>
  <c r="AA30" i="7" s="1"/>
  <c r="BT26" i="8"/>
  <c r="AA29" i="7" s="1"/>
  <c r="BT25" i="8"/>
  <c r="AA28" i="7" s="1"/>
  <c r="BT24" i="8"/>
  <c r="AA27" i="7" s="1"/>
  <c r="K26" i="4" s="1"/>
  <c r="BT23" i="8"/>
  <c r="AA26" i="7" s="1"/>
  <c r="BT22" i="8"/>
  <c r="AA25" i="7" s="1"/>
  <c r="BT21" i="8"/>
  <c r="AA24" i="7" s="1"/>
  <c r="BT20" i="8"/>
  <c r="AA23" i="7" s="1"/>
  <c r="K22" i="4" s="1"/>
  <c r="BT19" i="8"/>
  <c r="AA22" i="7" s="1"/>
  <c r="BT18" i="8"/>
  <c r="AA21" i="7" s="1"/>
  <c r="BT17" i="8"/>
  <c r="AA20" i="7" s="1"/>
  <c r="BT16" i="8"/>
  <c r="AA19" i="7" s="1"/>
  <c r="K18" i="4" s="1"/>
  <c r="BT15" i="8"/>
  <c r="AA18" i="7" s="1"/>
  <c r="BT14" i="8"/>
  <c r="AA17" i="7" s="1"/>
  <c r="Y11" i="7" l="1"/>
  <c r="I10" i="4" s="1"/>
  <c r="K15" i="4"/>
  <c r="K19" i="4"/>
  <c r="K23" i="4"/>
  <c r="K27" i="4"/>
  <c r="K31" i="4"/>
  <c r="K16" i="4"/>
  <c r="K20" i="4"/>
  <c r="K24" i="4"/>
  <c r="K28" i="4"/>
  <c r="K32" i="4"/>
  <c r="K17" i="4"/>
  <c r="K21" i="4"/>
  <c r="K25" i="4"/>
  <c r="K29" i="4"/>
  <c r="K33" i="4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H34" i="4"/>
  <c r="G34" i="4"/>
  <c r="F34" i="4"/>
  <c r="E34" i="4"/>
  <c r="D34" i="4"/>
  <c r="J10" i="4"/>
  <c r="W35" i="7"/>
  <c r="Z34" i="7"/>
  <c r="J33" i="4" s="1"/>
  <c r="Z33" i="7"/>
  <c r="J32" i="4" s="1"/>
  <c r="Z32" i="7"/>
  <c r="J31" i="4" s="1"/>
  <c r="Z31" i="7"/>
  <c r="J30" i="4" s="1"/>
  <c r="Z30" i="7"/>
  <c r="J29" i="4" s="1"/>
  <c r="Z29" i="7"/>
  <c r="J28" i="4" s="1"/>
  <c r="Z28" i="7"/>
  <c r="J27" i="4" s="1"/>
  <c r="Z27" i="7"/>
  <c r="J26" i="4" s="1"/>
  <c r="Z26" i="7"/>
  <c r="J25" i="4" s="1"/>
  <c r="Z25" i="7"/>
  <c r="J24" i="4" s="1"/>
  <c r="Z24" i="7"/>
  <c r="J23" i="4" s="1"/>
  <c r="Z23" i="7"/>
  <c r="J22" i="4" s="1"/>
  <c r="Z22" i="7"/>
  <c r="J21" i="4" s="1"/>
  <c r="Z21" i="7"/>
  <c r="J20" i="4" s="1"/>
  <c r="Z20" i="7"/>
  <c r="J19" i="4" s="1"/>
  <c r="Z19" i="7"/>
  <c r="J18" i="4" s="1"/>
  <c r="Z18" i="7"/>
  <c r="J17" i="4" s="1"/>
  <c r="Z17" i="7"/>
  <c r="J16" i="4" s="1"/>
  <c r="Z16" i="7"/>
  <c r="J15" i="4" s="1"/>
  <c r="Z15" i="7"/>
  <c r="J14" i="4" s="1"/>
  <c r="Z14" i="7"/>
  <c r="J13" i="4" s="1"/>
  <c r="Z13" i="7"/>
  <c r="J12" i="4" s="1"/>
  <c r="Y13" i="7"/>
  <c r="AB13" i="7" s="1"/>
  <c r="Z12" i="7"/>
  <c r="J11" i="4" s="1"/>
  <c r="D10" i="7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C10" i="7"/>
  <c r="AD7" i="8" l="1"/>
  <c r="AE7" i="8" s="1"/>
  <c r="AF7" i="8" s="1"/>
  <c r="AG7" i="8" s="1"/>
  <c r="AH7" i="8" s="1"/>
  <c r="AI7" i="8" s="1"/>
  <c r="AJ7" i="8" s="1"/>
  <c r="AK7" i="8" s="1"/>
  <c r="AL7" i="8" s="1"/>
  <c r="AM7" i="8" s="1"/>
  <c r="AN7" i="8" s="1"/>
  <c r="AO7" i="8" s="1"/>
  <c r="AP7" i="8" s="1"/>
  <c r="AQ7" i="8" s="1"/>
  <c r="AR7" i="8" s="1"/>
  <c r="AS7" i="8" s="1"/>
  <c r="AT7" i="8" s="1"/>
  <c r="AU7" i="8" s="1"/>
  <c r="AV7" i="8" s="1"/>
  <c r="AW7" i="8" s="1"/>
  <c r="AX7" i="8" s="1"/>
  <c r="AY7" i="8" s="1"/>
  <c r="AZ7" i="8" s="1"/>
  <c r="BA7" i="8" s="1"/>
  <c r="BB7" i="8" s="1"/>
  <c r="BC7" i="8" s="1"/>
  <c r="BD7" i="8" s="1"/>
  <c r="BE7" i="8" s="1"/>
  <c r="BF7" i="8" s="1"/>
  <c r="BG7" i="8" s="1"/>
  <c r="BH7" i="8" s="1"/>
  <c r="BI7" i="8" s="1"/>
  <c r="BJ7" i="8" s="1"/>
  <c r="BK7" i="8" s="1"/>
  <c r="BL7" i="8" s="1"/>
  <c r="BM7" i="8" s="1"/>
  <c r="BN7" i="8" s="1"/>
  <c r="BO7" i="8" s="1"/>
  <c r="BP7" i="8" s="1"/>
  <c r="BQ7" i="8" s="1"/>
  <c r="BR7" i="8" s="1"/>
  <c r="BS7" i="8" s="1"/>
  <c r="BT7" i="8" s="1"/>
  <c r="Y33" i="7"/>
  <c r="AB33" i="7" s="1"/>
  <c r="Y31" i="7"/>
  <c r="AB31" i="7" s="1"/>
  <c r="Y29" i="7"/>
  <c r="AB29" i="7" s="1"/>
  <c r="Y15" i="7"/>
  <c r="AB15" i="7" s="1"/>
  <c r="Y19" i="7"/>
  <c r="AB19" i="7" s="1"/>
  <c r="Y23" i="7"/>
  <c r="AB23" i="7" s="1"/>
  <c r="Y27" i="7"/>
  <c r="AB27" i="7" s="1"/>
  <c r="Y17" i="7"/>
  <c r="AB17" i="7" s="1"/>
  <c r="Y21" i="7"/>
  <c r="AB21" i="7" s="1"/>
  <c r="Y25" i="7"/>
  <c r="AB25" i="7" s="1"/>
  <c r="X35" i="7"/>
  <c r="Y12" i="7"/>
  <c r="AB12" i="7" s="1"/>
  <c r="Y14" i="7"/>
  <c r="AB14" i="7" s="1"/>
  <c r="Y18" i="7"/>
  <c r="AB18" i="7" s="1"/>
  <c r="Y22" i="7"/>
  <c r="AB22" i="7" s="1"/>
  <c r="Y26" i="7"/>
  <c r="AB26" i="7" s="1"/>
  <c r="Y30" i="7"/>
  <c r="AB30" i="7" s="1"/>
  <c r="Y34" i="7"/>
  <c r="AB34" i="7" s="1"/>
  <c r="I32" i="4"/>
  <c r="V35" i="7"/>
  <c r="Y16" i="7"/>
  <c r="AB16" i="7" s="1"/>
  <c r="Y20" i="7"/>
  <c r="AB20" i="7" s="1"/>
  <c r="Y24" i="7"/>
  <c r="AB24" i="7" s="1"/>
  <c r="Y28" i="7"/>
  <c r="AB28" i="7" s="1"/>
  <c r="Y32" i="7"/>
  <c r="AB32" i="7" s="1"/>
  <c r="I12" i="4"/>
  <c r="I30" i="4"/>
  <c r="Z35" i="7"/>
  <c r="J34" i="4" s="1"/>
  <c r="I16" i="4" l="1"/>
  <c r="I28" i="4"/>
  <c r="I14" i="4"/>
  <c r="I22" i="4"/>
  <c r="I20" i="4"/>
  <c r="I18" i="4"/>
  <c r="I24" i="4"/>
  <c r="I26" i="4"/>
  <c r="I27" i="4"/>
  <c r="Y35" i="7"/>
  <c r="C34" i="4" s="1"/>
  <c r="I11" i="4"/>
  <c r="I25" i="4"/>
  <c r="I15" i="4"/>
  <c r="I29" i="4"/>
  <c r="I13" i="4"/>
  <c r="I23" i="4"/>
  <c r="I21" i="4"/>
  <c r="I31" i="4"/>
  <c r="I19" i="4"/>
  <c r="I33" i="4"/>
  <c r="I17" i="4"/>
  <c r="I34" i="4" l="1"/>
  <c r="BT8" i="8" l="1"/>
  <c r="BT32" i="8" s="1"/>
  <c r="AA11" i="7" l="1"/>
  <c r="K10" i="4" l="1"/>
  <c r="AA35" i="7"/>
  <c r="K34" i="4" s="1"/>
  <c r="AB11" i="7"/>
  <c r="AB35" i="7" s="1"/>
</calcChain>
</file>

<file path=xl/sharedStrings.xml><?xml version="1.0" encoding="utf-8"?>
<sst xmlns="http://schemas.openxmlformats.org/spreadsheetml/2006/main" count="388" uniqueCount="274">
  <si>
    <t>Часы</t>
  </si>
  <si>
    <t>(сумма</t>
  </si>
  <si>
    <t>колонок</t>
  </si>
  <si>
    <t>итого</t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</si>
  <si>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ВН</t>
    </r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</si>
  <si>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СН1</t>
    </r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</si>
  <si>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СН2</t>
    </r>
  </si>
  <si>
    <t>0-1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</si>
  <si>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</si>
  <si>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</si>
  <si>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</si>
  <si>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</si>
  <si>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</si>
  <si>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</si>
  <si>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</si>
  <si>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</si>
  <si>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</si>
  <si>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</si>
  <si>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</si>
  <si>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</si>
  <si>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1-2</t>
  </si>
  <si>
    <t>2-3</t>
  </si>
  <si>
    <t>3-4</t>
  </si>
  <si>
    <t>4-5</t>
  </si>
  <si>
    <t>5-6</t>
  </si>
  <si>
    <t>6-7</t>
  </si>
  <si>
    <t>7-8</t>
  </si>
  <si>
    <t>8-9</t>
  </si>
  <si>
    <t>10-11</t>
  </si>
  <si>
    <t>11-12</t>
  </si>
  <si>
    <t>12-13</t>
  </si>
  <si>
    <t>Технический руководитель________________     тел._________</t>
  </si>
  <si>
    <t>9-10</t>
  </si>
  <si>
    <t xml:space="preserve">    Сводная  таблица  нагрузок                             </t>
  </si>
  <si>
    <t>Потребитель (абонент), МВт</t>
  </si>
  <si>
    <t>Производ-ственная</t>
  </si>
  <si>
    <t>Непроиз-водственная</t>
  </si>
  <si>
    <t xml:space="preserve">Двухста-вочные </t>
  </si>
  <si>
    <t>Прочие односта вочные</t>
  </si>
  <si>
    <t>Бюд-жетные</t>
  </si>
  <si>
    <t>7=1+2+3+4+5+6</t>
  </si>
  <si>
    <t>Всего за сутки</t>
  </si>
  <si>
    <t>Электропотребление за месяц</t>
  </si>
  <si>
    <t>Технический руководитель_________________                  тел.________</t>
  </si>
  <si>
    <t>Примечание о нехарактерности нагрузок в режимный день:</t>
  </si>
  <si>
    <t>Итого сторонние,  МВт</t>
  </si>
  <si>
    <t>Место установки</t>
  </si>
  <si>
    <t>Номера подключенных к АЧР линий, трансформаторов</t>
  </si>
  <si>
    <t>Население и мед.пункты</t>
  </si>
  <si>
    <t>Актив. Мощность</t>
  </si>
  <si>
    <t>Реакт. Мощность</t>
  </si>
  <si>
    <t>Субабоненты                                              по тарифным группам, МВт</t>
  </si>
  <si>
    <t>Всего по договору,   без сторонних, МВт</t>
  </si>
  <si>
    <t>МВт</t>
  </si>
  <si>
    <t>МВар</t>
  </si>
  <si>
    <t xml:space="preserve">Сторонние </t>
  </si>
  <si>
    <t>Технический руководитель  ____________________________       тел. ________________</t>
  </si>
  <si>
    <t>Cторонние потребители, МВт</t>
  </si>
  <si>
    <t>Нагрузка линий,  МВт</t>
  </si>
  <si>
    <t>Электро потребление за месяц</t>
  </si>
  <si>
    <t xml:space="preserve">Пропускная способность ЛЭП (при температуре +25оС) или номинальный ток обмоток трансформатора, А </t>
  </si>
  <si>
    <t>Положение РПН(ПБВ)</t>
  </si>
  <si>
    <t>I /А/</t>
  </si>
  <si>
    <t>U /кВ/</t>
  </si>
  <si>
    <t>P /кВт/</t>
  </si>
  <si>
    <t>Q /кВар/</t>
  </si>
  <si>
    <t>S, МВА</t>
  </si>
  <si>
    <t>tgф</t>
  </si>
  <si>
    <t>Примечание: заполнять при наличии подстанции 35-110 кВ на балансе потребителя</t>
  </si>
  <si>
    <t>Номер очереди</t>
  </si>
  <si>
    <t>Номер                      отключаемой линии</t>
  </si>
  <si>
    <t>3 ч.</t>
  </si>
  <si>
    <t>9 ч.</t>
  </si>
  <si>
    <t>18 ч.</t>
  </si>
  <si>
    <t>Наименование подстанции,             класс напряжения</t>
  </si>
  <si>
    <t>Наименование,                               класс напряжения трансформатора, линии 35-110 кВ</t>
  </si>
  <si>
    <t xml:space="preserve">Наименование питающего центра энергосистемы,                         с которого выполняется отключение </t>
  </si>
  <si>
    <t>1 ч.</t>
  </si>
  <si>
    <t>2 ч.</t>
  </si>
  <si>
    <t>4 ч.</t>
  </si>
  <si>
    <t>5 ч.</t>
  </si>
  <si>
    <t>6 ч.</t>
  </si>
  <si>
    <t>7 ч.</t>
  </si>
  <si>
    <t>8 ч.</t>
  </si>
  <si>
    <t>10 ч.</t>
  </si>
  <si>
    <t>11 ч.</t>
  </si>
  <si>
    <t>12 ч.</t>
  </si>
  <si>
    <t>13 ч.</t>
  </si>
  <si>
    <t>Нагрузка линий ,  МВт</t>
  </si>
  <si>
    <t>14 ч.</t>
  </si>
  <si>
    <t>15 ч.</t>
  </si>
  <si>
    <t>16 ч.</t>
  </si>
  <si>
    <t>17 ч.</t>
  </si>
  <si>
    <t>19 ч.</t>
  </si>
  <si>
    <t>20 ч.</t>
  </si>
  <si>
    <t>21 ч.</t>
  </si>
  <si>
    <t>22 ч.</t>
  </si>
  <si>
    <t>23 ч.</t>
  </si>
  <si>
    <t>24 ч.</t>
  </si>
  <si>
    <t>Наименование присоединения,                трансформатора или ЛЭП</t>
  </si>
  <si>
    <t>Время отключения  мин.</t>
  </si>
  <si>
    <t xml:space="preserve">Таблица нагрузок линий, участвующих в графике временного отключения потребления, в расстановке АЧР и ЧАПВ </t>
  </si>
  <si>
    <t>Таблица нагрузок вводов потребительских подстанций  110-35 кВ</t>
  </si>
  <si>
    <t>Уставка срабатывания АЧР</t>
  </si>
  <si>
    <t>частота, Гц</t>
  </si>
  <si>
    <t>время, сек.</t>
  </si>
  <si>
    <t>ООО "Тосол-Синтез", ГПП-2</t>
  </si>
  <si>
    <t>ЗАО "Эффект и Ко", ПС-1</t>
  </si>
  <si>
    <t>ЗАО НПО "Полет", ПС-2</t>
  </si>
  <si>
    <t>ООО "Экопол", ПС-3</t>
  </si>
  <si>
    <t>ООО "Акридис", ПС-10</t>
  </si>
  <si>
    <t>ЗАО "Мега-такт", ПС-8</t>
  </si>
  <si>
    <t>ТОО "НОРТА", ПС-22</t>
  </si>
  <si>
    <t>ЗАО "Экструдер", ГПП-2</t>
  </si>
  <si>
    <t>пс ГПП-2                                        фид. № Т1 РЭ</t>
  </si>
  <si>
    <t>пс ГПП-2                                        фид. № Т1 АЭ</t>
  </si>
  <si>
    <t>пс ГПП-2                                        фид. № Т2 РЭ</t>
  </si>
  <si>
    <t>пс ГПП-2                                        фид. № Т2 АЭ</t>
  </si>
  <si>
    <t>пс ГПП-1                                        фид. № Т1 АЭ</t>
  </si>
  <si>
    <t>пс ГПП-1                                        фид. № Т1 РЭ</t>
  </si>
  <si>
    <t>пс ГПП-1                                        фид. № Т2 АЭ</t>
  </si>
  <si>
    <t>пс ГПП-1                                        фид. № Т2 РЭ</t>
  </si>
  <si>
    <t>пс ГПП-1                                        фид. № ТСН АЭ</t>
  </si>
  <si>
    <t>пс ГПП-1                                        фид. № ТСН РЭ</t>
  </si>
  <si>
    <t>Итого, с учетом сторонних, АЭ</t>
  </si>
  <si>
    <t>Суммарная РЭ, Мвар</t>
  </si>
  <si>
    <t>Ведомость учета замеров нагрузки по точкам приема электрической энергии (мощности), МВт (Мвар)</t>
  </si>
  <si>
    <t>Сторонние потребители, МВт</t>
  </si>
  <si>
    <t>8Ш,22Ш</t>
  </si>
  <si>
    <t>Игумновская ТЭЦ</t>
  </si>
  <si>
    <t>43Ш</t>
  </si>
  <si>
    <t>СМ-2</t>
  </si>
  <si>
    <t>Трансформаторы Т-3, Т-4</t>
  </si>
  <si>
    <t>синхронные и асинхронные двигатели</t>
  </si>
  <si>
    <t>ГПП-2 п/ст Ворошиловская</t>
  </si>
  <si>
    <t>ввод Т-2</t>
  </si>
  <si>
    <t>п/ст Ока</t>
  </si>
  <si>
    <t>ЛЭП-186</t>
  </si>
  <si>
    <t>ГПП-1 Оргстекло (от п/ст Ока ЛЭП-186)</t>
  </si>
  <si>
    <t>НИИП-3</t>
  </si>
  <si>
    <t>3 синхронных двигателя</t>
  </si>
  <si>
    <t>ФГУП "НИИП", ГПП-1</t>
  </si>
  <si>
    <t>ГПП-1 п/ст Оргстекло</t>
  </si>
  <si>
    <t xml:space="preserve">П/ст 52 </t>
  </si>
  <si>
    <t xml:space="preserve">П/ст 1 </t>
  </si>
  <si>
    <t xml:space="preserve">П/ст 12 </t>
  </si>
  <si>
    <t xml:space="preserve">П/ст 14 </t>
  </si>
  <si>
    <t>Т-1 ТДНГ-15/110/6</t>
  </si>
  <si>
    <t>Т-1 ТРДН-25/110/6</t>
  </si>
  <si>
    <t>Т-2 ТДН-15/110/6</t>
  </si>
  <si>
    <t>Т-2 ТРДН-25/110/6</t>
  </si>
  <si>
    <t>ввод 110 кВ</t>
  </si>
  <si>
    <t>ввод 6 кВ</t>
  </si>
  <si>
    <t>п/ст Оргстекло 110/6</t>
  </si>
  <si>
    <t>п/ст Ворошиловская                    110/6</t>
  </si>
  <si>
    <t>ООО "ММА", ГПП-1</t>
  </si>
  <si>
    <t xml:space="preserve"> </t>
  </si>
  <si>
    <t>ООО "ДПХИ-НН", ПС-3</t>
  </si>
  <si>
    <t>ООО "Завод ПКС", ПС-3</t>
  </si>
  <si>
    <t>ООО "ППИ", ПС-3</t>
  </si>
  <si>
    <t>ООО "Астат", ПС-3</t>
  </si>
  <si>
    <t>ООО "Химэкспо", ПС-3</t>
  </si>
  <si>
    <t>ОАО "Акрилат"(Сибур-Нефтехим), ГПП-2</t>
  </si>
  <si>
    <t>ООО "Прайм", ПС-10</t>
  </si>
  <si>
    <t>ООО "ПрофСоюз", ПС-23</t>
  </si>
  <si>
    <t>АО "ДОС", ГПП-2, ПС-55</t>
  </si>
  <si>
    <t>ООО "Евроком",    ПС-3</t>
  </si>
  <si>
    <t>ИП "Мальцева О. В., ПС-2,   ПС-22</t>
  </si>
  <si>
    <t>Игумновская ТЭЦ                                      ЛЭП "Игумновская" АЭ</t>
  </si>
  <si>
    <t>Игумновская ТЭЦ                                      ЛЭП "Игумновская" РЭ</t>
  </si>
  <si>
    <t>Игумновская ТЭЦ                                      ЛЭП "Южная" АЭ</t>
  </si>
  <si>
    <t>Игумновская ТЭЦ                                      ЛЭП "Южная" РЭ</t>
  </si>
  <si>
    <t>Игумновская ТЭЦ                                      ЛЭП № 139 АЭ</t>
  </si>
  <si>
    <t>Игумновская ТЭЦ                                      ЛЭП № 139 РЭ</t>
  </si>
  <si>
    <t>Игумновская ТЭЦ                                      ЛЭП № 116 АЭ</t>
  </si>
  <si>
    <t>Игумновская ТЭЦ                                      ЛЭП № 116 РЭ</t>
  </si>
  <si>
    <t>Игумновская ТЭЦ                                      ЛЭП № 115 АЭ</t>
  </si>
  <si>
    <t>Игумновская ТЭЦ                                      ЛЭП № 115 РЭ</t>
  </si>
  <si>
    <t>ООО "Синтез ОКА"</t>
  </si>
  <si>
    <t>ООО "Тосол-Синтез"</t>
  </si>
  <si>
    <t>ОАО "Химмаш"</t>
  </si>
  <si>
    <t xml:space="preserve"> ф.17Ц, 35 кВ</t>
  </si>
  <si>
    <t>ф.11Ш, 6 кВ</t>
  </si>
  <si>
    <t>ф.40Ш, 6 кВ</t>
  </si>
  <si>
    <t xml:space="preserve"> ф.18Ц, 35 кВ</t>
  </si>
  <si>
    <t>ф.9Ш, 6 кВ</t>
  </si>
  <si>
    <t>ф.6Ш, 6 кВ</t>
  </si>
  <si>
    <t>ф.47Ш, 6 кВ</t>
  </si>
  <si>
    <t>ф.48Ш, 6 кВ</t>
  </si>
  <si>
    <t xml:space="preserve"> ф.50Ш, 6 кВ</t>
  </si>
  <si>
    <t>ГРУ - 6кВ, 46Ш</t>
  </si>
  <si>
    <t>ГРУ - 6кВ, 5Ш</t>
  </si>
  <si>
    <t xml:space="preserve"> ГРУ - 6кВ, 10Ш</t>
  </si>
  <si>
    <t xml:space="preserve"> ГРУ - 6кВ, 2Ш</t>
  </si>
  <si>
    <t>ГРУ - 6кВ, 41Ш</t>
  </si>
  <si>
    <t>ГРУ - 6кВ, 20Ш</t>
  </si>
  <si>
    <t>ГРУ - 6кВ, 17Ш</t>
  </si>
  <si>
    <t>ПЭН 7 (23Ш)</t>
  </si>
  <si>
    <t>яч. 5, БЭС - 110кВ</t>
  </si>
  <si>
    <t>яч. 12, БЭС - 110кВ</t>
  </si>
  <si>
    <t>ОАО "Дзержинск-химмаш"</t>
  </si>
  <si>
    <t>ОАО "МРСК Центра и Приволжья"</t>
  </si>
  <si>
    <t>ОРУ-110кВ, ввод  ЛЭП 139</t>
  </si>
  <si>
    <t>ОРУ-110кВ, ввод  ЛЭП 116</t>
  </si>
  <si>
    <t>ООО "Синтез Сервис 1"</t>
  </si>
  <si>
    <t>ф.1Ц, 35 кВ</t>
  </si>
  <si>
    <t xml:space="preserve"> ф.2Ц, 35 кВ</t>
  </si>
  <si>
    <t xml:space="preserve"> ф.4Ц, 35 кВ</t>
  </si>
  <si>
    <t>ф.5Ц, 35 кВ</t>
  </si>
  <si>
    <t>ф.6Ц, 35 кВ</t>
  </si>
  <si>
    <t xml:space="preserve"> ф.7Ц, 35 кВ</t>
  </si>
  <si>
    <t>ф.8Ц, 35 кВ</t>
  </si>
  <si>
    <t>ф.11Ц, 35 кВ</t>
  </si>
  <si>
    <t>ф.12Ц, 35 кВ</t>
  </si>
  <si>
    <t>ф.15Ц, 35 кВ</t>
  </si>
  <si>
    <t>ф.16Ц, 35 кВ</t>
  </si>
  <si>
    <t>ф.18Ш, 6 кВ</t>
  </si>
  <si>
    <t>ф.12Ш, 6 кВ</t>
  </si>
  <si>
    <t>ф.10Ц, 35 кВ</t>
  </si>
  <si>
    <t>ф.14Ц, 35 кВ</t>
  </si>
  <si>
    <t>ф.25Ш, 6 кВ</t>
  </si>
  <si>
    <t>ЗАО "Оргсинтез-Ока",                               ПС-13, 36</t>
  </si>
  <si>
    <t>Учреждение УЗ-62/9,                                            ПС-32</t>
  </si>
  <si>
    <t>ООО "РУСНЕФТЕХИМ",                               ПС-23</t>
  </si>
  <si>
    <t>CСО, МВт</t>
  </si>
  <si>
    <t>Сводная  таблица  нагрузок  субабонентов и сторонних потребителей</t>
  </si>
  <si>
    <t xml:space="preserve">Наименование:                ЗАО "Транссетьком-Волга"                                                                                                                                </t>
  </si>
  <si>
    <t>№ договора:  388-юр от 02.03.2016 г.</t>
  </si>
  <si>
    <r>
      <t>№ договора</t>
    </r>
    <r>
      <rPr>
        <b/>
        <sz val="12"/>
        <rFont val="Times New Roman"/>
        <family val="1"/>
        <charset val="204"/>
      </rPr>
      <t>: 388-юр от 02.03.2016 г.</t>
    </r>
  </si>
  <si>
    <t>№ договора: 388-юр от 02.03.2016 г.</t>
  </si>
  <si>
    <t xml:space="preserve">Наименование:    ЗАО "Транссетьком-Волга"                                                                                                                                            </t>
  </si>
  <si>
    <t>Наименование: ЗАО "Транссетьком-Волга"</t>
  </si>
  <si>
    <t>Наименование, класс напряжения трансформатора, линии 35-110 кВ</t>
  </si>
  <si>
    <t>Игумновская ТЭЦ 110/35/6</t>
  </si>
  <si>
    <t>ЛЭП "Игумновская"</t>
  </si>
  <si>
    <t>ЛЭП "Южная"</t>
  </si>
  <si>
    <t>ЛЭП №115</t>
  </si>
  <si>
    <t>ЛЭП №116</t>
  </si>
  <si>
    <t>ЛЭП №139</t>
  </si>
  <si>
    <t>п/ст Химмаш 110/6</t>
  </si>
  <si>
    <t>110 кВ</t>
  </si>
  <si>
    <t xml:space="preserve">2Ц,4Ц,12Ц, 13Ц </t>
  </si>
  <si>
    <t>ОП</t>
  </si>
  <si>
    <t>ГПП-1 "Оргстекло"</t>
  </si>
  <si>
    <t>20Т1</t>
  </si>
  <si>
    <t>ГПП-2 "Ворошиловская"</t>
  </si>
  <si>
    <t>21Т1</t>
  </si>
  <si>
    <t>54Т1</t>
  </si>
  <si>
    <t>ОРУ-110кВ, ввод  ЛЭП Южная</t>
  </si>
  <si>
    <t>ф.21Ш, 6 кВ</t>
  </si>
  <si>
    <t xml:space="preserve">ООО "Компаунд"                                              </t>
  </si>
  <si>
    <t>Астафьев С. А., ПС-50</t>
  </si>
  <si>
    <t>ФНПЦ "ННИИРТ", ГПП-1</t>
  </si>
  <si>
    <t>ГРУ 6кВ, 15Ш</t>
  </si>
  <si>
    <t>(21+22+23)</t>
  </si>
  <si>
    <r>
      <t xml:space="preserve">Всего по договору без сторонних потребителей                                  </t>
    </r>
    <r>
      <rPr>
        <sz val="10"/>
        <color indexed="8"/>
        <rFont val="Times New Roman"/>
        <family val="1"/>
        <charset val="204"/>
      </rPr>
      <t xml:space="preserve"> (24-26)</t>
    </r>
  </si>
  <si>
    <t>ПС-3</t>
  </si>
  <si>
    <t>Астат</t>
  </si>
  <si>
    <t>ГПП- Химмаш 110/6</t>
  </si>
  <si>
    <t xml:space="preserve">РП-6 кВ   ф.1-17, 19-23, 25, 28, 32, 34-36, 39-44    </t>
  </si>
  <si>
    <t>КТП ООО "Компаунд"</t>
  </si>
  <si>
    <t>РУ-0.4кВ ф.2,3,4,5,7,9,10, 11,15,16</t>
  </si>
  <si>
    <t>ф.14Ш, 6 кВ</t>
  </si>
  <si>
    <t>ООО "ОргсинтезПроЛаб"</t>
  </si>
  <si>
    <t>ООО "Полимер-групп",  ПС-12</t>
  </si>
  <si>
    <t>ООО "Эл-Транс"</t>
  </si>
  <si>
    <t>Дата: 18.12.2019 г.</t>
  </si>
  <si>
    <t>График временного отключения потребления электрической энергии                               на период 2019/2020г.г.</t>
  </si>
  <si>
    <t>Дата:18.12.2019 г.</t>
  </si>
  <si>
    <t>1. График временного отключения потребления электрической энергии на период 2019/2020г.г.</t>
  </si>
  <si>
    <t>2. Расстановка автоматов частотной разгрузки АЧР и ЧАПВ на период 2019/2020г.г.</t>
  </si>
  <si>
    <t>0,74,</t>
  </si>
  <si>
    <t>Дата:18.12.2019г.</t>
  </si>
  <si>
    <t>Дата: 18.12.2019г.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</si>
</sst>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00"/>
    <numFmt numFmtId="166" formatCode="0.0"/>
    <numFmt numFmtId="167" formatCode="0.0000"/>
    <numFmt numFmtId="168" formatCode="0.00000"/>
  </numFmts>
  <fonts count="4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19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 vertical="top"/>
    </xf>
    <xf numFmtId="0" fontId="25" fillId="0" borderId="0" xfId="0" applyNumberFormat="1" applyFont="1" applyFill="1" applyAlignment="1">
      <alignment horizontal="center" vertical="top"/>
    </xf>
    <xf numFmtId="0" fontId="25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Alignment="1">
      <alignment horizontal="left" vertical="top"/>
    </xf>
    <xf numFmtId="0" fontId="29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NumberFormat="1" applyFont="1" applyFill="1" applyAlignment="1">
      <alignment horizontal="left"/>
    </xf>
    <xf numFmtId="0" fontId="29" fillId="0" borderId="0" xfId="0" applyFont="1" applyFill="1" applyAlignment="1"/>
    <xf numFmtId="0" fontId="21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166" fontId="35" fillId="0" borderId="1" xfId="0" applyNumberFormat="1" applyFont="1" applyFill="1" applyBorder="1" applyAlignment="1">
      <alignment horizontal="center" vertical="center" wrapText="1"/>
    </xf>
    <xf numFmtId="166" fontId="35" fillId="0" borderId="12" xfId="0" applyNumberFormat="1" applyFont="1" applyFill="1" applyBorder="1" applyAlignment="1">
      <alignment horizontal="center" vertical="center" wrapText="1"/>
    </xf>
    <xf numFmtId="166" fontId="35" fillId="0" borderId="18" xfId="0" applyNumberFormat="1" applyFont="1" applyFill="1" applyBorder="1" applyAlignment="1">
      <alignment horizontal="center" vertical="center" wrapText="1"/>
    </xf>
    <xf numFmtId="166" fontId="35" fillId="0" borderId="9" xfId="0" applyNumberFormat="1" applyFont="1" applyFill="1" applyBorder="1" applyAlignment="1">
      <alignment horizontal="center" vertical="center" wrapText="1"/>
    </xf>
    <xf numFmtId="166" fontId="35" fillId="0" borderId="10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166" fontId="23" fillId="0" borderId="29" xfId="0" applyNumberFormat="1" applyFont="1" applyFill="1" applyBorder="1" applyAlignment="1">
      <alignment horizontal="center" vertical="center" wrapText="1"/>
    </xf>
    <xf numFmtId="166" fontId="35" fillId="0" borderId="30" xfId="0" applyNumberFormat="1" applyFont="1" applyFill="1" applyBorder="1" applyAlignment="1">
      <alignment horizontal="center" vertical="center" wrapText="1"/>
    </xf>
    <xf numFmtId="166" fontId="23" fillId="0" borderId="32" xfId="0" applyNumberFormat="1" applyFont="1" applyFill="1" applyBorder="1" applyAlignment="1">
      <alignment horizontal="center" vertical="center" wrapText="1"/>
    </xf>
    <xf numFmtId="166" fontId="35" fillId="0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167" fontId="36" fillId="0" borderId="1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textRotation="90"/>
    </xf>
    <xf numFmtId="0" fontId="37" fillId="0" borderId="1" xfId="0" applyFont="1" applyBorder="1" applyAlignment="1">
      <alignment textRotation="90"/>
    </xf>
    <xf numFmtId="0" fontId="36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13" fillId="0" borderId="3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/>
    </xf>
    <xf numFmtId="0" fontId="9" fillId="0" borderId="8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8" xfId="0" applyBorder="1"/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vertical="top" wrapText="1"/>
    </xf>
    <xf numFmtId="0" fontId="0" fillId="0" borderId="37" xfId="0" applyBorder="1"/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/>
    </xf>
    <xf numFmtId="166" fontId="23" fillId="0" borderId="38" xfId="0" applyNumberFormat="1" applyFont="1" applyFill="1" applyBorder="1" applyAlignment="1">
      <alignment horizontal="center" vertical="center" wrapText="1"/>
    </xf>
    <xf numFmtId="166" fontId="35" fillId="0" borderId="21" xfId="0" applyNumberFormat="1" applyFont="1" applyFill="1" applyBorder="1" applyAlignment="1">
      <alignment horizontal="center" vertical="center" wrapText="1"/>
    </xf>
    <xf numFmtId="166" fontId="35" fillId="0" borderId="39" xfId="0" applyNumberFormat="1" applyFont="1" applyFill="1" applyBorder="1" applyAlignment="1">
      <alignment horizontal="center" vertical="center" wrapText="1"/>
    </xf>
    <xf numFmtId="2" fontId="35" fillId="0" borderId="22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35" fillId="0" borderId="1" xfId="0" applyNumberFormat="1" applyFont="1" applyFill="1" applyBorder="1" applyAlignment="1">
      <alignment horizontal="center" vertical="center" wrapText="1"/>
    </xf>
    <xf numFmtId="166" fontId="35" fillId="0" borderId="35" xfId="0" applyNumberFormat="1" applyFont="1" applyFill="1" applyBorder="1" applyAlignment="1">
      <alignment horizontal="center" vertical="center" wrapText="1"/>
    </xf>
    <xf numFmtId="2" fontId="35" fillId="0" borderId="24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vertical="top" wrapText="1"/>
    </xf>
    <xf numFmtId="0" fontId="37" fillId="0" borderId="43" xfId="0" applyFont="1" applyFill="1" applyBorder="1" applyAlignment="1">
      <alignment textRotation="90" wrapText="1"/>
    </xf>
    <xf numFmtId="0" fontId="37" fillId="0" borderId="1" xfId="0" applyFont="1" applyFill="1" applyBorder="1" applyAlignment="1">
      <alignment horizontal="center" textRotation="90"/>
    </xf>
    <xf numFmtId="0" fontId="37" fillId="0" borderId="1" xfId="0" applyFont="1" applyFill="1" applyBorder="1" applyAlignment="1">
      <alignment horizontal="center" textRotation="90" wrapText="1"/>
    </xf>
    <xf numFmtId="0" fontId="37" fillId="0" borderId="1" xfId="0" applyFont="1" applyFill="1" applyBorder="1" applyAlignment="1">
      <alignment textRotation="90"/>
    </xf>
    <xf numFmtId="168" fontId="8" fillId="0" borderId="1" xfId="0" applyNumberFormat="1" applyFont="1" applyFill="1" applyBorder="1" applyAlignment="1">
      <alignment vertical="top" wrapText="1"/>
    </xf>
    <xf numFmtId="165" fontId="38" fillId="0" borderId="4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167" fontId="37" fillId="0" borderId="1" xfId="0" applyNumberFormat="1" applyFont="1" applyFill="1" applyBorder="1"/>
    <xf numFmtId="167" fontId="13" fillId="0" borderId="1" xfId="0" applyNumberFormat="1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38" xfId="0" applyFont="1" applyFill="1" applyBorder="1" applyAlignment="1">
      <alignment horizontal="center" vertical="center" textRotation="90" wrapText="1"/>
    </xf>
    <xf numFmtId="0" fontId="34" fillId="0" borderId="32" xfId="0" applyFont="1" applyFill="1" applyBorder="1" applyAlignment="1">
      <alignment horizontal="center" textRotation="90"/>
    </xf>
    <xf numFmtId="0" fontId="19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wrapText="1"/>
    </xf>
    <xf numFmtId="0" fontId="35" fillId="0" borderId="43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wrapText="1"/>
    </xf>
    <xf numFmtId="0" fontId="35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textRotation="90"/>
    </xf>
    <xf numFmtId="0" fontId="34" fillId="0" borderId="1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165" fontId="21" fillId="0" borderId="52" xfId="0" applyNumberFormat="1" applyFont="1" applyFill="1" applyBorder="1" applyAlignment="1">
      <alignment horizontal="center" vertical="center"/>
    </xf>
    <xf numFmtId="165" fontId="21" fillId="0" borderId="53" xfId="0" applyNumberFormat="1" applyFont="1" applyFill="1" applyBorder="1" applyAlignment="1">
      <alignment horizontal="center" vertical="center"/>
    </xf>
    <xf numFmtId="165" fontId="21" fillId="0" borderId="54" xfId="0" applyNumberFormat="1" applyFont="1" applyFill="1" applyBorder="1" applyAlignment="1">
      <alignment horizontal="center" vertical="center"/>
    </xf>
    <xf numFmtId="165" fontId="21" fillId="0" borderId="5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1" fillId="0" borderId="5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27" fillId="0" borderId="52" xfId="0" applyNumberFormat="1" applyFont="1" applyFill="1" applyBorder="1" applyAlignment="1">
      <alignment horizontal="center" vertical="center" wrapText="1"/>
    </xf>
    <xf numFmtId="0" fontId="27" fillId="0" borderId="53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0" fillId="0" borderId="58" xfId="0" applyFill="1" applyBorder="1" applyAlignment="1"/>
    <xf numFmtId="0" fontId="0" fillId="0" borderId="57" xfId="0" applyFill="1" applyBorder="1" applyAlignment="1"/>
    <xf numFmtId="49" fontId="27" fillId="0" borderId="56" xfId="0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left" vertical="center"/>
    </xf>
    <xf numFmtId="0" fontId="40" fillId="0" borderId="53" xfId="0" applyFont="1" applyBorder="1" applyAlignment="1"/>
    <xf numFmtId="0" fontId="9" fillId="0" borderId="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5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90" wrapText="1"/>
    </xf>
    <xf numFmtId="0" fontId="37" fillId="0" borderId="29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justify"/>
    </xf>
    <xf numFmtId="0" fontId="15" fillId="0" borderId="37" xfId="0" applyFont="1" applyBorder="1" applyAlignment="1">
      <alignment horizontal="center" vertical="justify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textRotation="90" wrapText="1"/>
    </xf>
    <xf numFmtId="0" fontId="36" fillId="0" borderId="43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39" fillId="0" borderId="17" xfId="0" applyFont="1" applyFill="1" applyBorder="1" applyAlignment="1">
      <alignment vertical="top"/>
    </xf>
    <xf numFmtId="0" fontId="39" fillId="0" borderId="55" xfId="0" applyFont="1" applyFill="1" applyBorder="1" applyAlignment="1">
      <alignment vertical="top"/>
    </xf>
    <xf numFmtId="0" fontId="9" fillId="0" borderId="23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textRotation="90" wrapText="1"/>
    </xf>
    <xf numFmtId="0" fontId="10" fillId="0" borderId="47" xfId="0" applyFont="1" applyFill="1" applyBorder="1" applyAlignment="1">
      <alignment horizontal="center" vertical="center" textRotation="1"/>
    </xf>
    <xf numFmtId="0" fontId="10" fillId="0" borderId="48" xfId="0" applyFont="1" applyFill="1" applyBorder="1" applyAlignment="1">
      <alignment horizontal="center" vertical="center" textRotation="1"/>
    </xf>
    <xf numFmtId="0" fontId="10" fillId="0" borderId="49" xfId="0" applyFont="1" applyFill="1" applyBorder="1" applyAlignment="1">
      <alignment horizontal="center" vertical="center" textRotation="1"/>
    </xf>
    <xf numFmtId="0" fontId="1" fillId="0" borderId="35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50" xfId="0" applyFont="1" applyFill="1" applyBorder="1" applyAlignment="1">
      <alignment horizontal="center" vertical="center" textRotation="1"/>
    </xf>
    <xf numFmtId="0" fontId="10" fillId="0" borderId="17" xfId="0" applyFont="1" applyFill="1" applyBorder="1" applyAlignment="1">
      <alignment horizontal="center" vertical="center" textRotation="1"/>
    </xf>
    <xf numFmtId="0" fontId="10" fillId="0" borderId="51" xfId="0" applyFont="1" applyFill="1" applyBorder="1" applyAlignment="1">
      <alignment horizontal="center" vertical="center" textRotation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vertical="top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64" fontId="9" fillId="0" borderId="12" xfId="0" applyNumberFormat="1" applyFont="1" applyFill="1" applyBorder="1" applyAlignment="1">
      <alignment vertical="top" wrapText="1"/>
    </xf>
    <xf numFmtId="168" fontId="5" fillId="0" borderId="1" xfId="0" applyNumberFormat="1" applyFont="1" applyFill="1" applyBorder="1" applyAlignment="1">
      <alignment vertical="top" wrapText="1"/>
    </xf>
    <xf numFmtId="168" fontId="5" fillId="0" borderId="18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8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5" fillId="0" borderId="8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167" fontId="37" fillId="2" borderId="1" xfId="0" applyNumberFormat="1" applyFont="1" applyFill="1" applyBorder="1"/>
    <xf numFmtId="167" fontId="13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34</xdr:row>
      <xdr:rowOff>209550</xdr:rowOff>
    </xdr:from>
    <xdr:to>
      <xdr:col>16</xdr:col>
      <xdr:colOff>295275</xdr:colOff>
      <xdr:row>34</xdr:row>
      <xdr:rowOff>209550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05700" y="10334625"/>
          <a:ext cx="22098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3"/>
  <sheetViews>
    <sheetView zoomScale="85" zoomScaleNormal="85" workbookViewId="0">
      <selection activeCell="U25" sqref="U25"/>
    </sheetView>
  </sheetViews>
  <sheetFormatPr defaultRowHeight="15" x14ac:dyDescent="0.25"/>
  <cols>
    <col min="1" max="1" width="18.5703125" style="8" customWidth="1"/>
    <col min="2" max="2" width="18.7109375" style="8" customWidth="1"/>
    <col min="3" max="3" width="10.5703125" style="8" customWidth="1"/>
    <col min="4" max="4" width="13.85546875" style="8" customWidth="1"/>
    <col min="5" max="5" width="13" style="8" customWidth="1"/>
    <col min="6" max="6" width="11.85546875" style="8" customWidth="1"/>
    <col min="7" max="7" width="9.85546875" style="8" bestFit="1" customWidth="1"/>
    <col min="8" max="8" width="9.140625" style="8"/>
    <col min="9" max="10" width="9.5703125" style="8" bestFit="1" customWidth="1"/>
    <col min="11" max="11" width="9.85546875" style="8" bestFit="1" customWidth="1"/>
    <col min="12" max="14" width="9.140625" style="8"/>
    <col min="15" max="16" width="9.5703125" style="8" bestFit="1" customWidth="1"/>
    <col min="17" max="17" width="9.85546875" style="8" bestFit="1" customWidth="1"/>
    <col min="18" max="20" width="9.140625" style="8"/>
    <col min="21" max="21" width="10" style="8" customWidth="1"/>
    <col min="22" max="23" width="9.85546875" style="8" bestFit="1" customWidth="1"/>
    <col min="24" max="16384" width="9.140625" style="8"/>
  </cols>
  <sheetData>
    <row r="1" spans="1:24" ht="22.5" x14ac:dyDescent="0.25">
      <c r="A1" s="35" t="s">
        <v>102</v>
      </c>
      <c r="U1" s="25" t="s">
        <v>266</v>
      </c>
    </row>
    <row r="3" spans="1:24" ht="18.75" x14ac:dyDescent="0.3">
      <c r="A3" s="36" t="s">
        <v>231</v>
      </c>
      <c r="B3" s="37"/>
      <c r="C3" s="38"/>
      <c r="D3" s="39"/>
      <c r="E3" s="40"/>
      <c r="F3" s="40"/>
      <c r="G3" s="40"/>
      <c r="H3" s="40"/>
      <c r="I3" s="41" t="s">
        <v>229</v>
      </c>
      <c r="J3" s="40"/>
      <c r="K3" s="40"/>
      <c r="L3" s="40"/>
      <c r="M3" s="40"/>
      <c r="N3" s="40"/>
      <c r="O3" s="40"/>
      <c r="P3" s="40"/>
      <c r="Q3" s="36"/>
      <c r="R3" s="42"/>
      <c r="S3" s="42"/>
    </row>
    <row r="5" spans="1:24" ht="15.75" thickBot="1" x14ac:dyDescent="0.3"/>
    <row r="6" spans="1:24" ht="56.25" customHeight="1" x14ac:dyDescent="0.25">
      <c r="A6" s="161" t="s">
        <v>74</v>
      </c>
      <c r="B6" s="163" t="s">
        <v>232</v>
      </c>
      <c r="C6" s="165" t="s">
        <v>75</v>
      </c>
      <c r="D6" s="163" t="s">
        <v>60</v>
      </c>
      <c r="E6" s="163" t="s">
        <v>61</v>
      </c>
      <c r="F6" s="145" t="s">
        <v>99</v>
      </c>
      <c r="G6" s="147" t="s">
        <v>71</v>
      </c>
      <c r="H6" s="148"/>
      <c r="I6" s="148"/>
      <c r="J6" s="148"/>
      <c r="K6" s="148"/>
      <c r="L6" s="149"/>
      <c r="M6" s="147" t="s">
        <v>72</v>
      </c>
      <c r="N6" s="148"/>
      <c r="O6" s="148"/>
      <c r="P6" s="148"/>
      <c r="Q6" s="148"/>
      <c r="R6" s="149"/>
      <c r="S6" s="147" t="s">
        <v>73</v>
      </c>
      <c r="T6" s="148"/>
      <c r="U6" s="148"/>
      <c r="V6" s="148"/>
      <c r="W6" s="148"/>
      <c r="X6" s="149"/>
    </row>
    <row r="7" spans="1:24" ht="49.5" customHeight="1" thickBot="1" x14ac:dyDescent="0.3">
      <c r="A7" s="162"/>
      <c r="B7" s="164"/>
      <c r="C7" s="166"/>
      <c r="D7" s="167"/>
      <c r="E7" s="167"/>
      <c r="F7" s="146"/>
      <c r="G7" s="127" t="s">
        <v>62</v>
      </c>
      <c r="H7" s="128" t="s">
        <v>63</v>
      </c>
      <c r="I7" s="128" t="s">
        <v>64</v>
      </c>
      <c r="J7" s="128" t="s">
        <v>65</v>
      </c>
      <c r="K7" s="128" t="s">
        <v>66</v>
      </c>
      <c r="L7" s="129" t="s">
        <v>67</v>
      </c>
      <c r="M7" s="127" t="s">
        <v>62</v>
      </c>
      <c r="N7" s="128" t="s">
        <v>63</v>
      </c>
      <c r="O7" s="128" t="s">
        <v>64</v>
      </c>
      <c r="P7" s="128" t="s">
        <v>65</v>
      </c>
      <c r="Q7" s="128" t="s">
        <v>66</v>
      </c>
      <c r="R7" s="129" t="s">
        <v>67</v>
      </c>
      <c r="S7" s="127" t="s">
        <v>62</v>
      </c>
      <c r="T7" s="128" t="s">
        <v>63</v>
      </c>
      <c r="U7" s="128" t="s">
        <v>64</v>
      </c>
      <c r="V7" s="128" t="s">
        <v>65</v>
      </c>
      <c r="W7" s="128" t="s">
        <v>66</v>
      </c>
      <c r="X7" s="129" t="s">
        <v>67</v>
      </c>
    </row>
    <row r="8" spans="1:24" x14ac:dyDescent="0.25">
      <c r="A8" s="130">
        <v>1</v>
      </c>
      <c r="B8" s="131">
        <v>2</v>
      </c>
      <c r="C8" s="132">
        <v>3</v>
      </c>
      <c r="D8" s="132">
        <v>4</v>
      </c>
      <c r="E8" s="132">
        <v>5</v>
      </c>
      <c r="F8" s="133">
        <v>6</v>
      </c>
      <c r="G8" s="134">
        <v>7</v>
      </c>
      <c r="H8" s="131">
        <v>8</v>
      </c>
      <c r="I8" s="132">
        <v>9</v>
      </c>
      <c r="J8" s="132">
        <v>10</v>
      </c>
      <c r="K8" s="132">
        <v>11</v>
      </c>
      <c r="L8" s="135">
        <v>12</v>
      </c>
      <c r="M8" s="136">
        <v>13</v>
      </c>
      <c r="N8" s="137">
        <v>14</v>
      </c>
      <c r="O8" s="137">
        <v>15</v>
      </c>
      <c r="P8" s="137">
        <v>16</v>
      </c>
      <c r="Q8" s="137">
        <v>17</v>
      </c>
      <c r="R8" s="138">
        <v>18</v>
      </c>
      <c r="S8" s="139">
        <v>19</v>
      </c>
      <c r="T8" s="137">
        <v>20</v>
      </c>
      <c r="U8" s="137">
        <v>21</v>
      </c>
      <c r="V8" s="137">
        <v>22</v>
      </c>
      <c r="W8" s="137">
        <v>23</v>
      </c>
      <c r="X8" s="138">
        <v>24</v>
      </c>
    </row>
    <row r="9" spans="1:24" ht="15.75" customHeight="1" x14ac:dyDescent="0.25">
      <c r="A9" s="168" t="s">
        <v>233</v>
      </c>
      <c r="B9" s="154" t="s">
        <v>234</v>
      </c>
      <c r="C9" s="160" t="s">
        <v>240</v>
      </c>
      <c r="D9" s="160">
        <v>610</v>
      </c>
      <c r="E9" s="160"/>
      <c r="F9" s="66" t="s">
        <v>151</v>
      </c>
      <c r="G9" s="60">
        <v>280.54299185039031</v>
      </c>
      <c r="H9" s="59">
        <v>116.57</v>
      </c>
      <c r="I9" s="111">
        <v>7702.2</v>
      </c>
      <c r="J9" s="111">
        <v>17239.2</v>
      </c>
      <c r="K9" s="111">
        <v>18.88158</v>
      </c>
      <c r="L9" s="64">
        <v>2.2400000000000002</v>
      </c>
      <c r="M9" s="60">
        <v>298.35914374568068</v>
      </c>
      <c r="N9" s="59">
        <v>115.76</v>
      </c>
      <c r="O9" s="111">
        <v>17179.8</v>
      </c>
      <c r="P9" s="111">
        <v>10124.4</v>
      </c>
      <c r="Q9" s="111">
        <v>19.941140000000001</v>
      </c>
      <c r="R9" s="64">
        <v>0.59</v>
      </c>
      <c r="S9" s="60">
        <v>244.57114032826337</v>
      </c>
      <c r="T9" s="59">
        <v>116.37</v>
      </c>
      <c r="U9" s="111">
        <v>14764.2</v>
      </c>
      <c r="V9" s="111">
        <v>7213.8</v>
      </c>
      <c r="W9" s="111">
        <v>16.432300000000001</v>
      </c>
      <c r="X9" s="64">
        <v>0.49</v>
      </c>
    </row>
    <row r="10" spans="1:24" ht="15.75" customHeight="1" x14ac:dyDescent="0.25">
      <c r="A10" s="151"/>
      <c r="B10" s="154"/>
      <c r="C10" s="158"/>
      <c r="D10" s="158"/>
      <c r="E10" s="158"/>
      <c r="F10" s="66" t="s">
        <v>152</v>
      </c>
      <c r="G10" s="60"/>
      <c r="H10" s="59"/>
      <c r="I10" s="111"/>
      <c r="J10" s="111"/>
      <c r="K10" s="59"/>
      <c r="L10" s="61"/>
      <c r="M10" s="60"/>
      <c r="N10" s="59"/>
      <c r="O10" s="111"/>
      <c r="P10" s="111"/>
      <c r="Q10" s="59"/>
      <c r="R10" s="61"/>
      <c r="S10" s="60"/>
      <c r="T10" s="59"/>
      <c r="U10" s="59"/>
      <c r="V10" s="59"/>
      <c r="W10" s="59"/>
      <c r="X10" s="61"/>
    </row>
    <row r="11" spans="1:24" ht="15" customHeight="1" x14ac:dyDescent="0.25">
      <c r="A11" s="151"/>
      <c r="B11" s="154" t="s">
        <v>235</v>
      </c>
      <c r="C11" s="160" t="s">
        <v>240</v>
      </c>
      <c r="D11" s="160">
        <v>610</v>
      </c>
      <c r="E11" s="160"/>
      <c r="F11" s="66" t="s">
        <v>151</v>
      </c>
      <c r="G11" s="60">
        <v>65.488352436513395</v>
      </c>
      <c r="H11" s="59">
        <v>116.56</v>
      </c>
      <c r="I11" s="111">
        <v>-3201</v>
      </c>
      <c r="J11" s="111">
        <v>-3029.4</v>
      </c>
      <c r="K11" s="111">
        <v>4.4072300000000002</v>
      </c>
      <c r="L11" s="64">
        <v>0.95</v>
      </c>
      <c r="M11" s="60">
        <v>65.411128541810641</v>
      </c>
      <c r="N11" s="59">
        <v>115.76</v>
      </c>
      <c r="O11" s="111">
        <v>-3319.8</v>
      </c>
      <c r="P11" s="111">
        <v>-2844.6</v>
      </c>
      <c r="Q11" s="111">
        <v>4.3718199999999996</v>
      </c>
      <c r="R11" s="64">
        <v>0.86</v>
      </c>
      <c r="S11" s="60">
        <v>66.171289674706017</v>
      </c>
      <c r="T11" s="59">
        <v>116.51</v>
      </c>
      <c r="U11" s="111">
        <v>-3379.2</v>
      </c>
      <c r="V11" s="111">
        <v>-2897.4</v>
      </c>
      <c r="W11" s="111">
        <v>4.4512799999999997</v>
      </c>
      <c r="X11" s="64">
        <v>0.86</v>
      </c>
    </row>
    <row r="12" spans="1:24" x14ac:dyDescent="0.25">
      <c r="A12" s="152"/>
      <c r="B12" s="154"/>
      <c r="C12" s="158"/>
      <c r="D12" s="158"/>
      <c r="E12" s="158"/>
      <c r="F12" s="66" t="s">
        <v>152</v>
      </c>
      <c r="G12" s="60"/>
      <c r="H12" s="59"/>
      <c r="I12" s="59"/>
      <c r="J12" s="59"/>
      <c r="K12" s="59"/>
      <c r="L12" s="61"/>
      <c r="M12" s="60"/>
      <c r="N12" s="59"/>
      <c r="O12" s="59"/>
      <c r="P12" s="59"/>
      <c r="Q12" s="59"/>
      <c r="R12" s="61"/>
      <c r="S12" s="60"/>
      <c r="T12" s="59"/>
      <c r="U12" s="59"/>
      <c r="V12" s="59"/>
      <c r="W12" s="59"/>
      <c r="X12" s="61"/>
    </row>
    <row r="13" spans="1:24" ht="15.75" customHeight="1" x14ac:dyDescent="0.25">
      <c r="A13" s="168" t="s">
        <v>233</v>
      </c>
      <c r="B13" s="154" t="s">
        <v>236</v>
      </c>
      <c r="C13" s="160" t="s">
        <v>240</v>
      </c>
      <c r="D13" s="160">
        <v>610</v>
      </c>
      <c r="E13" s="160"/>
      <c r="F13" s="66" t="s">
        <v>151</v>
      </c>
      <c r="G13" s="60">
        <v>280.15073953768155</v>
      </c>
      <c r="H13" s="59">
        <v>116.37</v>
      </c>
      <c r="I13" s="111">
        <v>7735.2</v>
      </c>
      <c r="J13" s="111">
        <v>17160</v>
      </c>
      <c r="K13" s="111">
        <v>18.82283</v>
      </c>
      <c r="L13" s="64">
        <v>2.2200000000000002</v>
      </c>
      <c r="M13" s="60">
        <v>298.0374612124881</v>
      </c>
      <c r="N13" s="59">
        <v>115.63</v>
      </c>
      <c r="O13" s="111">
        <v>17206.2</v>
      </c>
      <c r="P13" s="111">
        <v>9992.4</v>
      </c>
      <c r="Q13" s="111">
        <v>19.897269999999999</v>
      </c>
      <c r="R13" s="64">
        <v>0.57999999999999996</v>
      </c>
      <c r="S13" s="60">
        <v>243.29033493315052</v>
      </c>
      <c r="T13" s="59">
        <v>116.68</v>
      </c>
      <c r="U13" s="111">
        <v>14784</v>
      </c>
      <c r="V13" s="111">
        <v>7075.2</v>
      </c>
      <c r="W13" s="111">
        <v>16.389790000000001</v>
      </c>
      <c r="X13" s="64">
        <v>0.48</v>
      </c>
    </row>
    <row r="14" spans="1:24" x14ac:dyDescent="0.25">
      <c r="A14" s="151"/>
      <c r="B14" s="154"/>
      <c r="C14" s="158"/>
      <c r="D14" s="158"/>
      <c r="E14" s="158"/>
      <c r="F14" s="66" t="s">
        <v>152</v>
      </c>
      <c r="G14" s="60"/>
      <c r="H14" s="59"/>
      <c r="I14" s="59"/>
      <c r="J14" s="59"/>
      <c r="K14" s="59"/>
      <c r="L14" s="64"/>
      <c r="M14" s="67"/>
      <c r="N14" s="59"/>
      <c r="O14" s="59"/>
      <c r="P14" s="59"/>
      <c r="Q14" s="59"/>
      <c r="R14" s="64"/>
      <c r="S14" s="60"/>
      <c r="T14" s="59"/>
      <c r="U14" s="59"/>
      <c r="V14" s="59"/>
      <c r="W14" s="59"/>
      <c r="X14" s="64"/>
    </row>
    <row r="15" spans="1:24" ht="15.75" customHeight="1" x14ac:dyDescent="0.25">
      <c r="A15" s="151"/>
      <c r="B15" s="154" t="s">
        <v>237</v>
      </c>
      <c r="C15" s="160" t="s">
        <v>240</v>
      </c>
      <c r="D15" s="160">
        <v>610</v>
      </c>
      <c r="E15" s="160"/>
      <c r="F15" s="66" t="s">
        <v>151</v>
      </c>
      <c r="G15" s="60">
        <v>373.79342854690577</v>
      </c>
      <c r="H15" s="59">
        <v>116.51</v>
      </c>
      <c r="I15" s="111">
        <v>-5214</v>
      </c>
      <c r="J15" s="111">
        <v>-24598.2</v>
      </c>
      <c r="K15" s="111">
        <v>25.144729999999999</v>
      </c>
      <c r="L15" s="64">
        <v>4.72</v>
      </c>
      <c r="M15" s="60">
        <v>381.04568506521548</v>
      </c>
      <c r="N15" s="59">
        <v>115.77</v>
      </c>
      <c r="O15" s="111">
        <v>-23027.4</v>
      </c>
      <c r="P15" s="111">
        <v>-10883.4</v>
      </c>
      <c r="Q15" s="111">
        <v>25.46978</v>
      </c>
      <c r="R15" s="64">
        <v>0.47</v>
      </c>
      <c r="S15" s="60">
        <v>287.16557026354189</v>
      </c>
      <c r="T15" s="59">
        <v>116.49</v>
      </c>
      <c r="U15" s="111">
        <v>18684.599999999999</v>
      </c>
      <c r="V15" s="111">
        <v>4890.6000000000004</v>
      </c>
      <c r="W15" s="111">
        <v>19.314039999999999</v>
      </c>
      <c r="X15" s="64">
        <v>0.26</v>
      </c>
    </row>
    <row r="16" spans="1:24" x14ac:dyDescent="0.25">
      <c r="A16" s="151"/>
      <c r="B16" s="154"/>
      <c r="C16" s="158"/>
      <c r="D16" s="158"/>
      <c r="E16" s="158"/>
      <c r="F16" s="66" t="s">
        <v>152</v>
      </c>
      <c r="G16" s="60"/>
      <c r="H16" s="59"/>
      <c r="I16" s="59"/>
      <c r="J16" s="59"/>
      <c r="K16" s="59"/>
      <c r="L16" s="64"/>
      <c r="M16" s="67"/>
      <c r="N16" s="59"/>
      <c r="O16" s="59"/>
      <c r="P16" s="59"/>
      <c r="Q16" s="59"/>
      <c r="R16" s="64"/>
      <c r="S16" s="60"/>
      <c r="T16" s="59"/>
      <c r="U16" s="59"/>
      <c r="V16" s="59"/>
      <c r="W16" s="59"/>
      <c r="X16" s="64"/>
    </row>
    <row r="17" spans="1:24" ht="15" customHeight="1" x14ac:dyDescent="0.25">
      <c r="A17" s="151"/>
      <c r="B17" s="154" t="s">
        <v>238</v>
      </c>
      <c r="C17" s="160" t="s">
        <v>240</v>
      </c>
      <c r="D17" s="160">
        <v>610</v>
      </c>
      <c r="E17" s="160"/>
      <c r="F17" s="66" t="s">
        <v>151</v>
      </c>
      <c r="G17" s="60">
        <v>21.115530117384974</v>
      </c>
      <c r="H17" s="59">
        <v>116.71</v>
      </c>
      <c r="I17" s="111">
        <v>-1227.5999999999999</v>
      </c>
      <c r="J17" s="111">
        <v>-719.4</v>
      </c>
      <c r="K17" s="111">
        <v>1.42286</v>
      </c>
      <c r="L17" s="64">
        <v>0.59</v>
      </c>
      <c r="M17" s="60">
        <v>26.278842023614583</v>
      </c>
      <c r="N17" s="59">
        <v>116.03</v>
      </c>
      <c r="O17" s="111">
        <v>-1603.8</v>
      </c>
      <c r="P17" s="111">
        <v>-726</v>
      </c>
      <c r="Q17" s="111">
        <v>1.76047</v>
      </c>
      <c r="R17" s="64">
        <v>0.45</v>
      </c>
      <c r="S17" s="60">
        <v>21.356575500042926</v>
      </c>
      <c r="T17" s="59">
        <v>116.49</v>
      </c>
      <c r="U17" s="111">
        <v>-1227.5999999999999</v>
      </c>
      <c r="V17" s="111">
        <v>-745.8</v>
      </c>
      <c r="W17" s="111">
        <v>1.4363900000000001</v>
      </c>
      <c r="X17" s="64">
        <v>0.61</v>
      </c>
    </row>
    <row r="18" spans="1:24" ht="15.75" thickBot="1" x14ac:dyDescent="0.3">
      <c r="A18" s="169"/>
      <c r="B18" s="170"/>
      <c r="C18" s="158"/>
      <c r="D18" s="158"/>
      <c r="E18" s="172"/>
      <c r="F18" s="68" t="s">
        <v>152</v>
      </c>
      <c r="G18" s="62"/>
      <c r="H18" s="63"/>
      <c r="I18" s="63"/>
      <c r="J18" s="63"/>
      <c r="K18" s="63"/>
      <c r="L18" s="65"/>
      <c r="M18" s="69"/>
      <c r="N18" s="63"/>
      <c r="O18" s="63"/>
      <c r="P18" s="63"/>
      <c r="Q18" s="63"/>
      <c r="R18" s="65"/>
      <c r="S18" s="62"/>
      <c r="T18" s="63"/>
      <c r="U18" s="63"/>
      <c r="V18" s="63"/>
      <c r="W18" s="63"/>
      <c r="X18" s="65"/>
    </row>
    <row r="19" spans="1:24" ht="15.75" customHeight="1" x14ac:dyDescent="0.25">
      <c r="A19" s="150" t="s">
        <v>239</v>
      </c>
      <c r="B19" s="153" t="s">
        <v>147</v>
      </c>
      <c r="C19" s="155"/>
      <c r="D19" s="157">
        <v>520</v>
      </c>
      <c r="E19" s="157">
        <v>7</v>
      </c>
      <c r="F19" s="97" t="s">
        <v>151</v>
      </c>
      <c r="G19" s="98"/>
      <c r="H19" s="99"/>
      <c r="I19" s="99"/>
      <c r="J19" s="99"/>
      <c r="K19" s="99"/>
      <c r="L19" s="100"/>
      <c r="M19" s="98"/>
      <c r="N19" s="99"/>
      <c r="O19" s="99"/>
      <c r="P19" s="99"/>
      <c r="Q19" s="99"/>
      <c r="R19" s="100"/>
      <c r="S19" s="98"/>
      <c r="T19" s="99"/>
      <c r="U19" s="99"/>
      <c r="V19" s="99"/>
      <c r="W19" s="99"/>
      <c r="X19" s="100"/>
    </row>
    <row r="20" spans="1:24" ht="15.75" customHeight="1" thickBot="1" x14ac:dyDescent="0.3">
      <c r="A20" s="169"/>
      <c r="B20" s="170"/>
      <c r="C20" s="171"/>
      <c r="D20" s="172"/>
      <c r="E20" s="172"/>
      <c r="F20" s="68" t="s">
        <v>152</v>
      </c>
      <c r="G20" s="60">
        <v>4.2359853399425402</v>
      </c>
      <c r="H20" s="112">
        <v>6.2</v>
      </c>
      <c r="I20" s="112">
        <v>19.03</v>
      </c>
      <c r="J20" s="112">
        <v>18.100000000000001</v>
      </c>
      <c r="K20" s="112">
        <v>26.26310910764375</v>
      </c>
      <c r="L20" s="113">
        <v>0.95112979506043094</v>
      </c>
      <c r="M20" s="60">
        <v>4.2359853399425402</v>
      </c>
      <c r="N20" s="112">
        <v>6.2</v>
      </c>
      <c r="O20" s="112">
        <v>19.03</v>
      </c>
      <c r="P20" s="112">
        <v>18.100000000000001</v>
      </c>
      <c r="Q20" s="112">
        <v>26.26310910764375</v>
      </c>
      <c r="R20" s="113">
        <v>0.95112979506043094</v>
      </c>
      <c r="S20" s="60">
        <v>4.2359853399425402</v>
      </c>
      <c r="T20" s="112">
        <v>6.2</v>
      </c>
      <c r="U20" s="112">
        <v>19.03</v>
      </c>
      <c r="V20" s="112">
        <v>18.100000000000001</v>
      </c>
      <c r="W20" s="112">
        <v>26.26310910764375</v>
      </c>
      <c r="X20" s="113">
        <v>0.95112979506043094</v>
      </c>
    </row>
    <row r="21" spans="1:24" ht="15.75" x14ac:dyDescent="0.25">
      <c r="A21" s="150" t="s">
        <v>153</v>
      </c>
      <c r="B21" s="153" t="s">
        <v>147</v>
      </c>
      <c r="C21" s="155"/>
      <c r="D21" s="103">
        <v>77.3</v>
      </c>
      <c r="E21" s="157">
        <v>5</v>
      </c>
      <c r="F21" s="97" t="s">
        <v>151</v>
      </c>
      <c r="G21" s="98"/>
      <c r="H21" s="99"/>
      <c r="I21" s="99"/>
      <c r="J21" s="99"/>
      <c r="K21" s="99"/>
      <c r="L21" s="100"/>
      <c r="M21" s="98"/>
      <c r="N21" s="99"/>
      <c r="O21" s="99"/>
      <c r="P21" s="99"/>
      <c r="Q21" s="99"/>
      <c r="R21" s="100"/>
      <c r="S21" s="98"/>
      <c r="T21" s="99"/>
      <c r="U21" s="99"/>
      <c r="V21" s="99"/>
      <c r="W21" s="99"/>
      <c r="X21" s="100"/>
    </row>
    <row r="22" spans="1:24" ht="15.75" x14ac:dyDescent="0.25">
      <c r="A22" s="151"/>
      <c r="B22" s="154"/>
      <c r="C22" s="156"/>
      <c r="D22" s="71">
        <v>793</v>
      </c>
      <c r="E22" s="158"/>
      <c r="F22" s="66" t="s">
        <v>152</v>
      </c>
      <c r="G22" s="60">
        <v>0</v>
      </c>
      <c r="H22" s="59">
        <v>0</v>
      </c>
      <c r="I22" s="59">
        <v>0</v>
      </c>
      <c r="J22" s="59">
        <v>0</v>
      </c>
      <c r="K22" s="59">
        <v>0</v>
      </c>
      <c r="L22" s="61">
        <v>0</v>
      </c>
      <c r="M22" s="60">
        <v>0</v>
      </c>
      <c r="N22" s="59">
        <v>0</v>
      </c>
      <c r="O22" s="59">
        <v>0</v>
      </c>
      <c r="P22" s="59">
        <v>0</v>
      </c>
      <c r="Q22" s="59">
        <v>0</v>
      </c>
      <c r="R22" s="61">
        <v>0</v>
      </c>
      <c r="S22" s="60">
        <v>0</v>
      </c>
      <c r="T22" s="59">
        <v>0</v>
      </c>
      <c r="U22" s="59">
        <v>0</v>
      </c>
      <c r="V22" s="59">
        <v>0</v>
      </c>
      <c r="W22" s="59">
        <v>0</v>
      </c>
      <c r="X22" s="61">
        <v>0</v>
      </c>
    </row>
    <row r="23" spans="1:24" ht="15" customHeight="1" x14ac:dyDescent="0.25">
      <c r="A23" s="151"/>
      <c r="B23" s="154" t="s">
        <v>149</v>
      </c>
      <c r="C23" s="159"/>
      <c r="D23" s="124">
        <v>77.3</v>
      </c>
      <c r="E23" s="160">
        <v>5</v>
      </c>
      <c r="F23" s="66" t="s">
        <v>151</v>
      </c>
      <c r="G23" s="60"/>
      <c r="H23" s="59"/>
      <c r="I23" s="59"/>
      <c r="J23" s="59"/>
      <c r="K23" s="59"/>
      <c r="L23" s="64"/>
      <c r="M23" s="60"/>
      <c r="N23" s="59"/>
      <c r="O23" s="59"/>
      <c r="P23" s="59"/>
      <c r="Q23" s="59"/>
      <c r="R23" s="64"/>
      <c r="S23" s="60"/>
      <c r="T23" s="59"/>
      <c r="U23" s="59"/>
      <c r="V23" s="59"/>
      <c r="W23" s="59"/>
      <c r="X23" s="64"/>
    </row>
    <row r="24" spans="1:24" ht="15.75" x14ac:dyDescent="0.25">
      <c r="A24" s="152"/>
      <c r="B24" s="154"/>
      <c r="C24" s="156"/>
      <c r="D24" s="71">
        <v>793</v>
      </c>
      <c r="E24" s="158"/>
      <c r="F24" s="66" t="s">
        <v>152</v>
      </c>
      <c r="G24" s="60">
        <v>32.604912502893391</v>
      </c>
      <c r="H24" s="59">
        <v>115</v>
      </c>
      <c r="I24" s="59">
        <v>1656</v>
      </c>
      <c r="J24" s="59">
        <v>1394.4</v>
      </c>
      <c r="K24" s="59">
        <v>2.1648758301574711</v>
      </c>
      <c r="L24" s="64">
        <v>0.84202898550724647</v>
      </c>
      <c r="M24" s="60">
        <v>36.544051439355442</v>
      </c>
      <c r="N24" s="59">
        <v>115</v>
      </c>
      <c r="O24" s="59">
        <v>1970.4</v>
      </c>
      <c r="P24" s="59">
        <v>1416</v>
      </c>
      <c r="Q24" s="59">
        <v>2.4264237387562795</v>
      </c>
      <c r="R24" s="64">
        <v>0.71863580998781973</v>
      </c>
      <c r="S24" s="60">
        <v>34.354721236446672</v>
      </c>
      <c r="T24" s="59">
        <v>115</v>
      </c>
      <c r="U24" s="59">
        <v>1855.1999999999998</v>
      </c>
      <c r="V24" s="59">
        <v>1327.1999999999998</v>
      </c>
      <c r="W24" s="59">
        <v>2.2810582807109507</v>
      </c>
      <c r="X24" s="64">
        <v>0.71539456662354461</v>
      </c>
    </row>
    <row r="25" spans="1:24" ht="15.75" x14ac:dyDescent="0.25">
      <c r="A25" s="168" t="s">
        <v>154</v>
      </c>
      <c r="B25" s="154" t="s">
        <v>148</v>
      </c>
      <c r="C25" s="159"/>
      <c r="D25" s="71">
        <v>125.5</v>
      </c>
      <c r="E25" s="160">
        <v>10</v>
      </c>
      <c r="F25" s="66" t="s">
        <v>151</v>
      </c>
      <c r="G25" s="60">
        <v>75.463896316720351</v>
      </c>
      <c r="H25" s="59">
        <v>115</v>
      </c>
      <c r="I25" s="59">
        <v>4312</v>
      </c>
      <c r="J25" s="59">
        <v>2552</v>
      </c>
      <c r="K25" s="59">
        <v>5.0105935776113393</v>
      </c>
      <c r="L25" s="64">
        <v>0.59183673469387754</v>
      </c>
      <c r="M25" s="60">
        <v>84.19926457882859</v>
      </c>
      <c r="N25" s="59">
        <v>115</v>
      </c>
      <c r="O25" s="59">
        <v>4928</v>
      </c>
      <c r="P25" s="59">
        <v>2640</v>
      </c>
      <c r="Q25" s="59">
        <v>5.590597821342544</v>
      </c>
      <c r="R25" s="64">
        <v>0.5357142857142857</v>
      </c>
      <c r="S25" s="60">
        <v>81.377322145859551</v>
      </c>
      <c r="T25" s="59">
        <v>115</v>
      </c>
      <c r="U25" s="59">
        <v>4664</v>
      </c>
      <c r="V25" s="59">
        <v>2728</v>
      </c>
      <c r="W25" s="59">
        <v>5.403228664419081</v>
      </c>
      <c r="X25" s="64">
        <v>0.58490566037735847</v>
      </c>
    </row>
    <row r="26" spans="1:24" ht="15.75" x14ac:dyDescent="0.25">
      <c r="A26" s="151"/>
      <c r="B26" s="154"/>
      <c r="C26" s="156"/>
      <c r="D26" s="71">
        <v>1144</v>
      </c>
      <c r="E26" s="158"/>
      <c r="F26" s="66" t="s">
        <v>152</v>
      </c>
      <c r="G26" s="60"/>
      <c r="H26" s="59"/>
      <c r="I26" s="59"/>
      <c r="J26" s="59"/>
      <c r="K26" s="59"/>
      <c r="L26" s="64"/>
      <c r="M26" s="60"/>
      <c r="N26" s="59"/>
      <c r="O26" s="59"/>
      <c r="P26" s="59"/>
      <c r="Q26" s="59"/>
      <c r="R26" s="64"/>
      <c r="S26" s="60"/>
      <c r="T26" s="59"/>
      <c r="U26" s="59"/>
      <c r="V26" s="59"/>
      <c r="W26" s="59"/>
      <c r="X26" s="64"/>
    </row>
    <row r="27" spans="1:24" ht="15" customHeight="1" x14ac:dyDescent="0.25">
      <c r="A27" s="151"/>
      <c r="B27" s="154" t="s">
        <v>150</v>
      </c>
      <c r="C27" s="159"/>
      <c r="D27" s="124">
        <v>125.5</v>
      </c>
      <c r="E27" s="160">
        <v>10</v>
      </c>
      <c r="F27" s="66" t="s">
        <v>151</v>
      </c>
      <c r="G27" s="60">
        <v>80.509272552009094</v>
      </c>
      <c r="H27" s="59">
        <v>115</v>
      </c>
      <c r="I27" s="59">
        <v>4488</v>
      </c>
      <c r="J27" s="59">
        <v>2904</v>
      </c>
      <c r="K27" s="59">
        <v>5.3455925770675785</v>
      </c>
      <c r="L27" s="64">
        <v>0.6470588235294118</v>
      </c>
      <c r="M27" s="60">
        <v>82.054448166709022</v>
      </c>
      <c r="N27" s="59">
        <v>115</v>
      </c>
      <c r="O27" s="59">
        <v>4664</v>
      </c>
      <c r="P27" s="59">
        <v>2816</v>
      </c>
      <c r="Q27" s="59">
        <v>5.4481879556417656</v>
      </c>
      <c r="R27" s="64">
        <v>0.60377358490566035</v>
      </c>
      <c r="S27" s="60">
        <v>77.971074492587448</v>
      </c>
      <c r="T27" s="59">
        <v>115</v>
      </c>
      <c r="U27" s="59">
        <v>4400</v>
      </c>
      <c r="V27" s="59">
        <v>2728</v>
      </c>
      <c r="W27" s="59">
        <v>5.1770632601891204</v>
      </c>
      <c r="X27" s="64">
        <v>0.62</v>
      </c>
    </row>
    <row r="28" spans="1:24" ht="16.5" thickBot="1" x14ac:dyDescent="0.3">
      <c r="A28" s="169"/>
      <c r="B28" s="170"/>
      <c r="C28" s="171"/>
      <c r="D28" s="72">
        <v>1144</v>
      </c>
      <c r="E28" s="172"/>
      <c r="F28" s="68" t="s">
        <v>152</v>
      </c>
      <c r="G28" s="62"/>
      <c r="H28" s="63"/>
      <c r="I28" s="63"/>
      <c r="J28" s="63"/>
      <c r="K28" s="63"/>
      <c r="L28" s="65"/>
      <c r="M28" s="62"/>
      <c r="N28" s="63"/>
      <c r="O28" s="63"/>
      <c r="P28" s="63"/>
      <c r="Q28" s="63"/>
      <c r="R28" s="65"/>
      <c r="S28" s="62"/>
      <c r="T28" s="63"/>
      <c r="U28" s="63"/>
      <c r="V28" s="63"/>
      <c r="W28" s="63"/>
      <c r="X28" s="65"/>
    </row>
    <row r="30" spans="1:24" ht="15.75" x14ac:dyDescent="0.25">
      <c r="B30" s="46" t="s">
        <v>68</v>
      </c>
    </row>
    <row r="33" spans="3:3" ht="18.75" x14ac:dyDescent="0.3">
      <c r="C33" s="34" t="s">
        <v>56</v>
      </c>
    </row>
  </sheetData>
  <mergeCells count="50">
    <mergeCell ref="A19:A20"/>
    <mergeCell ref="B19:B20"/>
    <mergeCell ref="C19:C20"/>
    <mergeCell ref="E19:E20"/>
    <mergeCell ref="D19:D20"/>
    <mergeCell ref="A13:A18"/>
    <mergeCell ref="B13:B14"/>
    <mergeCell ref="C13:C14"/>
    <mergeCell ref="E13:E14"/>
    <mergeCell ref="B17:B18"/>
    <mergeCell ref="C17:C18"/>
    <mergeCell ref="E17:E18"/>
    <mergeCell ref="B15:B16"/>
    <mergeCell ref="C15:C16"/>
    <mergeCell ref="E15:E16"/>
    <mergeCell ref="D13:D14"/>
    <mergeCell ref="D15:D16"/>
    <mergeCell ref="D17:D18"/>
    <mergeCell ref="A9:A12"/>
    <mergeCell ref="B9:B10"/>
    <mergeCell ref="C9:C10"/>
    <mergeCell ref="E9:E10"/>
    <mergeCell ref="B11:B12"/>
    <mergeCell ref="C11:C12"/>
    <mergeCell ref="E11:E12"/>
    <mergeCell ref="D9:D10"/>
    <mergeCell ref="D11:D12"/>
    <mergeCell ref="A25:A28"/>
    <mergeCell ref="B25:B26"/>
    <mergeCell ref="C25:C26"/>
    <mergeCell ref="E25:E26"/>
    <mergeCell ref="B27:B28"/>
    <mergeCell ref="C27:C28"/>
    <mergeCell ref="E27:E28"/>
    <mergeCell ref="F6:F7"/>
    <mergeCell ref="G6:L6"/>
    <mergeCell ref="M6:R6"/>
    <mergeCell ref="S6:X6"/>
    <mergeCell ref="A21:A24"/>
    <mergeCell ref="B21:B22"/>
    <mergeCell ref="C21:C22"/>
    <mergeCell ref="E21:E22"/>
    <mergeCell ref="B23:B24"/>
    <mergeCell ref="C23:C24"/>
    <mergeCell ref="E23:E24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O39"/>
  <sheetViews>
    <sheetView view="pageBreakPreview" zoomScale="85" zoomScaleSheetLayoutView="85" workbookViewId="0">
      <selection activeCell="C24" sqref="C24:J25"/>
    </sheetView>
  </sheetViews>
  <sheetFormatPr defaultRowHeight="15" x14ac:dyDescent="0.25"/>
  <cols>
    <col min="1" max="1" width="13.7109375" style="8" customWidth="1"/>
    <col min="2" max="2" width="13.85546875" style="8" customWidth="1"/>
    <col min="3" max="3" width="10.85546875" style="8" customWidth="1"/>
    <col min="4" max="4" width="12.42578125" style="8" customWidth="1"/>
    <col min="5" max="5" width="14.140625" style="8" customWidth="1"/>
    <col min="6" max="6" width="15.28515625" style="8" customWidth="1"/>
    <col min="7" max="7" width="7" style="8" customWidth="1"/>
    <col min="8" max="9" width="6.85546875" style="8" bestFit="1" customWidth="1"/>
    <col min="10" max="10" width="7" style="8" customWidth="1"/>
    <col min="11" max="11" width="7.5703125" style="8" customWidth="1"/>
    <col min="12" max="12" width="7.42578125" style="8" customWidth="1"/>
    <col min="13" max="13" width="7" style="8" customWidth="1"/>
    <col min="14" max="14" width="6.42578125" style="8" customWidth="1"/>
    <col min="15" max="15" width="6.85546875" style="8" bestFit="1" customWidth="1"/>
    <col min="16" max="16" width="6.42578125" style="8" customWidth="1"/>
    <col min="17" max="17" width="7.28515625" style="8" customWidth="1"/>
    <col min="18" max="19" width="6.7109375" style="8" customWidth="1"/>
    <col min="20" max="20" width="7.28515625" style="8" customWidth="1"/>
    <col min="21" max="28" width="7.42578125" style="8" customWidth="1"/>
    <col min="29" max="29" width="7.5703125" style="8" customWidth="1"/>
    <col min="30" max="30" width="7.140625" style="8" customWidth="1"/>
    <col min="31" max="16384" width="9.140625" style="8"/>
  </cols>
  <sheetData>
    <row r="1" spans="1:41" ht="38.25" customHeight="1" x14ac:dyDescent="0.25">
      <c r="A1" s="198" t="s">
        <v>101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</row>
    <row r="2" spans="1:41" ht="11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17"/>
      <c r="P2" s="11"/>
      <c r="Q2" s="7"/>
      <c r="R2" s="7"/>
    </row>
    <row r="3" spans="1:41" s="26" customFormat="1" ht="28.5" customHeight="1" x14ac:dyDescent="0.3">
      <c r="A3" s="20" t="s">
        <v>231</v>
      </c>
      <c r="B3" s="21"/>
      <c r="C3" s="22"/>
      <c r="D3" s="23"/>
      <c r="E3" s="23"/>
      <c r="F3" s="24"/>
      <c r="G3" s="24"/>
      <c r="H3" s="24"/>
      <c r="I3" s="24"/>
      <c r="J3" s="25"/>
      <c r="K3" s="24"/>
      <c r="L3" s="24"/>
      <c r="M3" s="24"/>
      <c r="N3" s="24"/>
      <c r="O3" s="24"/>
      <c r="P3" s="24"/>
      <c r="Q3" s="24"/>
      <c r="R3" s="20"/>
      <c r="T3" s="25" t="s">
        <v>228</v>
      </c>
    </row>
    <row r="4" spans="1:41" ht="40.5" customHeight="1" thickBot="1" x14ac:dyDescent="0.3">
      <c r="A4" s="19" t="s">
        <v>269</v>
      </c>
      <c r="B4" s="10"/>
      <c r="C4" s="10"/>
      <c r="D4" s="10"/>
      <c r="E4" s="10"/>
      <c r="F4" s="10"/>
      <c r="G4" s="10"/>
      <c r="H4" s="7"/>
      <c r="I4" s="7"/>
      <c r="J4" s="7"/>
      <c r="K4" s="10"/>
      <c r="L4" s="10"/>
      <c r="M4" s="7"/>
      <c r="N4" s="7"/>
      <c r="O4" s="7"/>
      <c r="P4" s="7"/>
      <c r="Q4" s="7"/>
      <c r="R4" s="7"/>
      <c r="T4" s="25" t="s">
        <v>268</v>
      </c>
    </row>
    <row r="5" spans="1:41" ht="48" customHeight="1" thickBot="1" x14ac:dyDescent="0.3">
      <c r="A5" s="199" t="s">
        <v>267</v>
      </c>
      <c r="B5" s="200"/>
      <c r="C5" s="200"/>
      <c r="D5" s="200"/>
      <c r="E5" s="200"/>
      <c r="F5" s="201"/>
      <c r="G5" s="202" t="s">
        <v>88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4"/>
    </row>
    <row r="6" spans="1:41" ht="83.25" customHeight="1" thickBot="1" x14ac:dyDescent="0.3">
      <c r="A6" s="205" t="s">
        <v>76</v>
      </c>
      <c r="B6" s="206"/>
      <c r="C6" s="207" t="s">
        <v>70</v>
      </c>
      <c r="D6" s="208"/>
      <c r="E6" s="55" t="s">
        <v>69</v>
      </c>
      <c r="F6" s="56" t="s">
        <v>100</v>
      </c>
      <c r="G6" s="28" t="s">
        <v>77</v>
      </c>
      <c r="H6" s="29" t="s">
        <v>78</v>
      </c>
      <c r="I6" s="29" t="s">
        <v>71</v>
      </c>
      <c r="J6" s="29" t="s">
        <v>79</v>
      </c>
      <c r="K6" s="30" t="s">
        <v>80</v>
      </c>
      <c r="L6" s="29" t="s">
        <v>81</v>
      </c>
      <c r="M6" s="29" t="s">
        <v>82</v>
      </c>
      <c r="N6" s="29" t="s">
        <v>83</v>
      </c>
      <c r="O6" s="29" t="s">
        <v>72</v>
      </c>
      <c r="P6" s="29" t="s">
        <v>84</v>
      </c>
      <c r="Q6" s="29" t="s">
        <v>85</v>
      </c>
      <c r="R6" s="29" t="s">
        <v>86</v>
      </c>
      <c r="S6" s="29" t="s">
        <v>87</v>
      </c>
      <c r="T6" s="29" t="s">
        <v>89</v>
      </c>
      <c r="U6" s="29" t="s">
        <v>90</v>
      </c>
      <c r="V6" s="29" t="s">
        <v>91</v>
      </c>
      <c r="W6" s="29" t="s">
        <v>92</v>
      </c>
      <c r="X6" s="29" t="s">
        <v>73</v>
      </c>
      <c r="Y6" s="29" t="s">
        <v>93</v>
      </c>
      <c r="Z6" s="29" t="s">
        <v>94</v>
      </c>
      <c r="AA6" s="29" t="s">
        <v>95</v>
      </c>
      <c r="AB6" s="29" t="s">
        <v>96</v>
      </c>
      <c r="AC6" s="29" t="s">
        <v>97</v>
      </c>
      <c r="AD6" s="31" t="s">
        <v>98</v>
      </c>
    </row>
    <row r="7" spans="1:41" ht="16.5" customHeight="1" thickBot="1" x14ac:dyDescent="0.3">
      <c r="A7" s="209" t="s">
        <v>129</v>
      </c>
      <c r="B7" s="210"/>
      <c r="C7" s="211" t="s">
        <v>241</v>
      </c>
      <c r="D7" s="212"/>
      <c r="E7" s="101" t="s">
        <v>242</v>
      </c>
      <c r="F7" s="102">
        <v>5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120">
        <v>0</v>
      </c>
      <c r="AD7" s="120">
        <v>0</v>
      </c>
    </row>
    <row r="8" spans="1:41" ht="18" customHeight="1" thickBot="1" x14ac:dyDescent="0.3">
      <c r="A8" s="209" t="s">
        <v>243</v>
      </c>
      <c r="B8" s="210"/>
      <c r="C8" s="221" t="s">
        <v>139</v>
      </c>
      <c r="D8" s="222"/>
      <c r="E8" s="101" t="s">
        <v>242</v>
      </c>
      <c r="F8" s="102">
        <v>20</v>
      </c>
      <c r="G8" s="120">
        <v>5.8799999999999998E-2</v>
      </c>
      <c r="H8" s="120">
        <v>6.2475000000000003E-2</v>
      </c>
      <c r="I8" s="120">
        <v>5.3550000000000007E-2</v>
      </c>
      <c r="J8" s="120">
        <v>4.042500000000001E-2</v>
      </c>
      <c r="K8" s="120">
        <v>2.3099999999999999E-2</v>
      </c>
      <c r="L8" s="120">
        <v>1.6800000000000002E-2</v>
      </c>
      <c r="M8" s="120">
        <v>1.9949999999999999E-2</v>
      </c>
      <c r="N8" s="120">
        <v>2.3099999999999999E-2</v>
      </c>
      <c r="O8" s="120">
        <v>2.52E-2</v>
      </c>
      <c r="P8" s="120">
        <v>2.1000000000000001E-2</v>
      </c>
      <c r="Q8" s="120">
        <v>2.205E-2</v>
      </c>
      <c r="R8" s="120">
        <v>2.4150000000000001E-2</v>
      </c>
      <c r="S8" s="120">
        <v>2.1000000000000001E-2</v>
      </c>
      <c r="T8" s="120">
        <v>2.2050000000000004E-2</v>
      </c>
      <c r="U8" s="120">
        <v>1.9949999999999999E-2</v>
      </c>
      <c r="V8" s="120">
        <v>2.1000000000000001E-2</v>
      </c>
      <c r="W8" s="120">
        <v>1.6800000000000002E-2</v>
      </c>
      <c r="X8" s="120">
        <v>1.7850000000000001E-2</v>
      </c>
      <c r="Y8" s="120">
        <v>1.8900000000000004E-2</v>
      </c>
      <c r="Z8" s="120">
        <v>2.2050000000000004E-2</v>
      </c>
      <c r="AA8" s="120">
        <v>3.8325000000000005E-2</v>
      </c>
      <c r="AB8" s="120">
        <v>5.3550000000000007E-2</v>
      </c>
      <c r="AC8" s="120">
        <v>4.042500000000001E-2</v>
      </c>
      <c r="AD8" s="120">
        <v>4.9350000000000005E-2</v>
      </c>
    </row>
    <row r="9" spans="1:41" ht="18" customHeight="1" thickBot="1" x14ac:dyDescent="0.3">
      <c r="A9" s="209" t="s">
        <v>243</v>
      </c>
      <c r="B9" s="210"/>
      <c r="C9" s="231" t="s">
        <v>244</v>
      </c>
      <c r="D9" s="232"/>
      <c r="E9" s="101" t="s">
        <v>242</v>
      </c>
      <c r="F9" s="102">
        <v>20</v>
      </c>
      <c r="G9" s="120">
        <v>4.2000000000000006E-3</v>
      </c>
      <c r="H9" s="120">
        <v>4.2000000000000006E-3</v>
      </c>
      <c r="I9" s="120">
        <v>5.2500000000000003E-3</v>
      </c>
      <c r="J9" s="120">
        <v>4.2000000000000006E-3</v>
      </c>
      <c r="K9" s="120">
        <v>4.2000000000000006E-3</v>
      </c>
      <c r="L9" s="120">
        <v>5.2500000000000003E-3</v>
      </c>
      <c r="M9" s="120">
        <v>4.2000000000000006E-3</v>
      </c>
      <c r="N9" s="120">
        <v>5.2500000000000003E-3</v>
      </c>
      <c r="O9" s="120">
        <v>4.2000000000000006E-3</v>
      </c>
      <c r="P9" s="120">
        <v>5.2500000000000003E-3</v>
      </c>
      <c r="Q9" s="120">
        <v>4.2000000000000006E-3</v>
      </c>
      <c r="R9" s="120">
        <v>5.2500000000000003E-3</v>
      </c>
      <c r="S9" s="120">
        <v>5.2500000000000003E-3</v>
      </c>
      <c r="T9" s="120">
        <v>4.2000000000000006E-3</v>
      </c>
      <c r="U9" s="120">
        <v>5.2500000000000003E-3</v>
      </c>
      <c r="V9" s="120">
        <v>5.2500000000000003E-3</v>
      </c>
      <c r="W9" s="120">
        <v>4.2000000000000006E-3</v>
      </c>
      <c r="X9" s="120">
        <v>5.2500000000000003E-3</v>
      </c>
      <c r="Y9" s="120">
        <v>4.2000000000000006E-3</v>
      </c>
      <c r="Z9" s="120">
        <v>4.2000000000000006E-3</v>
      </c>
      <c r="AA9" s="120">
        <v>5.2500000000000003E-3</v>
      </c>
      <c r="AB9" s="120">
        <v>4.2000000000000006E-3</v>
      </c>
      <c r="AC9" s="120">
        <v>4.2000000000000006E-3</v>
      </c>
      <c r="AD9" s="120">
        <v>4.2000000000000006E-3</v>
      </c>
    </row>
    <row r="10" spans="1:41" ht="18" customHeight="1" thickBot="1" x14ac:dyDescent="0.3">
      <c r="A10" s="209" t="s">
        <v>245</v>
      </c>
      <c r="B10" s="210"/>
      <c r="C10" s="221" t="s">
        <v>246</v>
      </c>
      <c r="D10" s="222"/>
      <c r="E10" s="101" t="s">
        <v>242</v>
      </c>
      <c r="F10" s="102">
        <v>20</v>
      </c>
      <c r="G10" s="120">
        <v>3.6750000000000003E-3</v>
      </c>
      <c r="H10" s="120">
        <v>3.15E-3</v>
      </c>
      <c r="I10" s="120">
        <v>3.6750000000000003E-3</v>
      </c>
      <c r="J10" s="120">
        <v>3.15E-3</v>
      </c>
      <c r="K10" s="120">
        <v>3.6750000000000003E-3</v>
      </c>
      <c r="L10" s="120">
        <v>3.6750000000000003E-3</v>
      </c>
      <c r="M10" s="120">
        <v>3.6750000000000003E-3</v>
      </c>
      <c r="N10" s="120">
        <v>3.6750000000000003E-3</v>
      </c>
      <c r="O10" s="120">
        <v>3.6750000000000003E-3</v>
      </c>
      <c r="P10" s="120">
        <v>3.6750000000000003E-3</v>
      </c>
      <c r="Q10" s="120">
        <v>3.6750000000000003E-3</v>
      </c>
      <c r="R10" s="120">
        <v>3.6750000000000003E-3</v>
      </c>
      <c r="S10" s="120">
        <v>4.2000000000000006E-3</v>
      </c>
      <c r="T10" s="120">
        <v>3.6750000000000003E-3</v>
      </c>
      <c r="U10" s="120">
        <v>3.6750000000000003E-3</v>
      </c>
      <c r="V10" s="120">
        <v>4.2000000000000006E-3</v>
      </c>
      <c r="W10" s="120">
        <v>3.6750000000000003E-3</v>
      </c>
      <c r="X10" s="120">
        <v>3.6750000000000003E-3</v>
      </c>
      <c r="Y10" s="120">
        <v>3.6750000000000003E-3</v>
      </c>
      <c r="Z10" s="120">
        <v>3.6750000000000003E-3</v>
      </c>
      <c r="AA10" s="120">
        <v>3.15E-3</v>
      </c>
      <c r="AB10" s="120">
        <v>3.6750000000000003E-3</v>
      </c>
      <c r="AC10" s="120">
        <v>3.6750000000000003E-3</v>
      </c>
      <c r="AD10" s="120">
        <v>3.15E-3</v>
      </c>
    </row>
    <row r="11" spans="1:41" ht="18" customHeight="1" thickBot="1" x14ac:dyDescent="0.3">
      <c r="A11" s="209" t="s">
        <v>245</v>
      </c>
      <c r="B11" s="210"/>
      <c r="C11" s="231" t="s">
        <v>247</v>
      </c>
      <c r="D11" s="232"/>
      <c r="E11" s="101" t="s">
        <v>242</v>
      </c>
      <c r="F11" s="102">
        <v>20</v>
      </c>
      <c r="G11" s="120">
        <v>9.4999999999999998E-3</v>
      </c>
      <c r="H11" s="120">
        <v>8.9999999999999993E-3</v>
      </c>
      <c r="I11" s="120">
        <v>0.01</v>
      </c>
      <c r="J11" s="120">
        <v>8.9999999999999993E-3</v>
      </c>
      <c r="K11" s="120">
        <v>9.4999999999999998E-3</v>
      </c>
      <c r="L11" s="120">
        <v>9.4999999999999998E-3</v>
      </c>
      <c r="M11" s="120">
        <v>1.2E-2</v>
      </c>
      <c r="N11" s="120">
        <v>1.2E-2</v>
      </c>
      <c r="O11" s="120">
        <v>1.15E-2</v>
      </c>
      <c r="P11" s="120">
        <v>1.2E-2</v>
      </c>
      <c r="Q11" s="120">
        <v>1.0999999999999999E-2</v>
      </c>
      <c r="R11" s="120">
        <v>1.2E-2</v>
      </c>
      <c r="S11" s="120">
        <v>1.2E-2</v>
      </c>
      <c r="T11" s="120">
        <v>1.2E-2</v>
      </c>
      <c r="U11" s="120">
        <v>9.4999999999999998E-3</v>
      </c>
      <c r="V11" s="120">
        <v>8.9999999999999993E-3</v>
      </c>
      <c r="W11" s="120">
        <v>8.9999999999999993E-3</v>
      </c>
      <c r="X11" s="120">
        <v>8.9999999999999993E-3</v>
      </c>
      <c r="Y11" s="120">
        <v>8.9999999999999993E-3</v>
      </c>
      <c r="Z11" s="120">
        <v>8.9999999999999993E-3</v>
      </c>
      <c r="AA11" s="120">
        <v>8.9999999999999993E-3</v>
      </c>
      <c r="AB11" s="120">
        <v>9.4999999999999998E-3</v>
      </c>
      <c r="AC11" s="120">
        <v>8.9999999999999993E-3</v>
      </c>
      <c r="AD11" s="120">
        <v>9.4999999999999998E-3</v>
      </c>
    </row>
    <row r="12" spans="1:41" ht="18" customHeight="1" thickBot="1" x14ac:dyDescent="0.3">
      <c r="A12" s="209" t="s">
        <v>256</v>
      </c>
      <c r="B12" s="210"/>
      <c r="C12" s="221" t="s">
        <v>257</v>
      </c>
      <c r="D12" s="222"/>
      <c r="E12" s="101" t="s">
        <v>242</v>
      </c>
      <c r="F12" s="102">
        <v>20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</row>
    <row r="13" spans="1:41" ht="48" customHeight="1" thickBot="1" x14ac:dyDescent="0.3">
      <c r="A13" s="230" t="s">
        <v>258</v>
      </c>
      <c r="B13" s="227"/>
      <c r="C13" s="226" t="s">
        <v>259</v>
      </c>
      <c r="D13" s="227"/>
      <c r="E13" s="101" t="s">
        <v>242</v>
      </c>
      <c r="F13" s="102">
        <v>20</v>
      </c>
      <c r="G13" s="120">
        <v>0.1103</v>
      </c>
      <c r="H13" s="120">
        <v>0.1103</v>
      </c>
      <c r="I13" s="120">
        <v>0.1103</v>
      </c>
      <c r="J13" s="120">
        <v>0.1103</v>
      </c>
      <c r="K13" s="120">
        <v>0.1103</v>
      </c>
      <c r="L13" s="120">
        <v>0.1103</v>
      </c>
      <c r="M13" s="120">
        <v>0.1103</v>
      </c>
      <c r="N13" s="120">
        <v>0.1103</v>
      </c>
      <c r="O13" s="120">
        <v>0.1103</v>
      </c>
      <c r="P13" s="120">
        <v>0.1103</v>
      </c>
      <c r="Q13" s="120">
        <v>0.1103</v>
      </c>
      <c r="R13" s="120">
        <v>0.1103</v>
      </c>
      <c r="S13" s="120">
        <v>0.1103</v>
      </c>
      <c r="T13" s="120">
        <v>0.1103</v>
      </c>
      <c r="U13" s="120">
        <v>0.1103</v>
      </c>
      <c r="V13" s="120">
        <v>0.1103</v>
      </c>
      <c r="W13" s="120">
        <v>0.1103</v>
      </c>
      <c r="X13" s="120">
        <v>0.1103</v>
      </c>
      <c r="Y13" s="120">
        <v>0.1103</v>
      </c>
      <c r="Z13" s="120">
        <v>0.1103</v>
      </c>
      <c r="AA13" s="120">
        <v>0.1103</v>
      </c>
      <c r="AB13" s="120">
        <v>0.1103</v>
      </c>
      <c r="AC13" s="120">
        <v>0.1103</v>
      </c>
      <c r="AD13" s="120">
        <v>0.1103</v>
      </c>
    </row>
    <row r="14" spans="1:41" ht="48" customHeight="1" thickBot="1" x14ac:dyDescent="0.3">
      <c r="A14" s="228" t="s">
        <v>260</v>
      </c>
      <c r="B14" s="229"/>
      <c r="C14" s="228" t="s">
        <v>261</v>
      </c>
      <c r="D14" s="229"/>
      <c r="E14" s="101" t="s">
        <v>242</v>
      </c>
      <c r="F14" s="102">
        <v>20</v>
      </c>
      <c r="G14" s="120">
        <v>0.154</v>
      </c>
      <c r="H14" s="120">
        <v>0.14899999999999999</v>
      </c>
      <c r="I14" s="120">
        <v>0.14899999999999999</v>
      </c>
      <c r="J14" s="120">
        <v>0.189</v>
      </c>
      <c r="K14" s="120">
        <v>0.14899999999999999</v>
      </c>
      <c r="L14" s="120">
        <v>0.17199999999999999</v>
      </c>
      <c r="M14" s="120">
        <v>0.14699999999999999</v>
      </c>
      <c r="N14" s="120">
        <v>0.187</v>
      </c>
      <c r="O14" s="120">
        <v>0.156</v>
      </c>
      <c r="P14" s="120">
        <v>0.17799999999999999</v>
      </c>
      <c r="Q14" s="120">
        <v>0.17699999999999999</v>
      </c>
      <c r="R14" s="120">
        <v>0.20300000000000001</v>
      </c>
      <c r="S14" s="120">
        <v>0.19</v>
      </c>
      <c r="T14" s="120">
        <v>0.16500000000000001</v>
      </c>
      <c r="U14" s="120">
        <v>0.17699999999999999</v>
      </c>
      <c r="V14" s="120">
        <v>0.16800000000000001</v>
      </c>
      <c r="W14" s="120">
        <v>0.193</v>
      </c>
      <c r="X14" s="120">
        <v>0.17199999999999999</v>
      </c>
      <c r="Y14" s="120">
        <v>0.17399999999999999</v>
      </c>
      <c r="Z14" s="120">
        <v>0.16</v>
      </c>
      <c r="AA14" s="120">
        <v>0.17799999999999999</v>
      </c>
      <c r="AB14" s="120">
        <v>0.17699999999999999</v>
      </c>
      <c r="AC14" s="120">
        <v>0.192</v>
      </c>
      <c r="AD14" s="120">
        <v>0.153</v>
      </c>
    </row>
    <row r="15" spans="1:41" ht="58.5" customHeight="1" thickBot="1" x14ac:dyDescent="0.3">
      <c r="A15" s="32" t="s">
        <v>270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/>
      <c r="O15" s="7"/>
      <c r="P15" s="7"/>
      <c r="Q15" s="7"/>
      <c r="R15" s="7"/>
    </row>
    <row r="16" spans="1:41" ht="23.25" customHeight="1" thickBot="1" x14ac:dyDescent="0.3">
      <c r="A16" s="213" t="s">
        <v>103</v>
      </c>
      <c r="B16" s="214"/>
      <c r="C16" s="215" t="s">
        <v>46</v>
      </c>
      <c r="D16" s="216"/>
      <c r="E16" s="216"/>
      <c r="F16" s="216"/>
      <c r="G16" s="216"/>
      <c r="H16" s="216"/>
      <c r="I16" s="216"/>
      <c r="J16" s="216"/>
      <c r="K16" s="218" t="s">
        <v>47</v>
      </c>
      <c r="L16" s="216"/>
      <c r="M16" s="216"/>
      <c r="N16" s="216"/>
      <c r="O16" s="216"/>
      <c r="P16" s="216"/>
      <c r="Q16" s="199" t="s">
        <v>58</v>
      </c>
      <c r="R16" s="219"/>
      <c r="S16" s="219"/>
      <c r="T16" s="219"/>
      <c r="U16" s="219"/>
      <c r="V16" s="220"/>
      <c r="W16" s="140"/>
      <c r="X16" s="141"/>
      <c r="AA16" s="43"/>
      <c r="AB16" s="142"/>
      <c r="AC16" s="142"/>
      <c r="AD16" s="188"/>
      <c r="AE16" s="189"/>
      <c r="AF16" s="189"/>
      <c r="AG16" s="189"/>
      <c r="AH16" s="189"/>
      <c r="AI16" s="189"/>
      <c r="AJ16" s="190"/>
      <c r="AK16" s="191"/>
      <c r="AL16" s="191"/>
      <c r="AM16" s="191"/>
      <c r="AN16" s="191"/>
      <c r="AO16" s="191"/>
    </row>
    <row r="17" spans="1:41" ht="24.75" customHeight="1" thickBot="1" x14ac:dyDescent="0.3">
      <c r="A17" s="57" t="s">
        <v>104</v>
      </c>
      <c r="B17" s="58" t="s">
        <v>105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186" t="s">
        <v>71</v>
      </c>
      <c r="R17" s="187"/>
      <c r="S17" s="186" t="s">
        <v>72</v>
      </c>
      <c r="T17" s="187"/>
      <c r="U17" s="186" t="s">
        <v>73</v>
      </c>
      <c r="V17" s="187"/>
      <c r="W17" s="44"/>
      <c r="X17" s="143"/>
      <c r="AA17" s="142"/>
      <c r="AB17" s="142"/>
      <c r="AC17" s="142"/>
      <c r="AD17" s="189"/>
      <c r="AE17" s="189"/>
      <c r="AF17" s="189"/>
      <c r="AG17" s="189"/>
      <c r="AH17" s="189"/>
      <c r="AI17" s="189"/>
      <c r="AJ17" s="184"/>
      <c r="AK17" s="185"/>
      <c r="AL17" s="184"/>
      <c r="AM17" s="185"/>
      <c r="AN17" s="184"/>
      <c r="AO17" s="185"/>
    </row>
    <row r="18" spans="1:41" ht="15.75" x14ac:dyDescent="0.25">
      <c r="A18" s="51">
        <v>47.5</v>
      </c>
      <c r="B18" s="52">
        <v>0.5</v>
      </c>
      <c r="C18" s="192" t="s">
        <v>129</v>
      </c>
      <c r="D18" s="193"/>
      <c r="E18" s="193"/>
      <c r="F18" s="193"/>
      <c r="G18" s="193"/>
      <c r="H18" s="193"/>
      <c r="I18" s="193"/>
      <c r="J18" s="194"/>
      <c r="K18" s="192" t="s">
        <v>128</v>
      </c>
      <c r="L18" s="193"/>
      <c r="M18" s="193"/>
      <c r="N18" s="193"/>
      <c r="O18" s="193"/>
      <c r="P18" s="194"/>
      <c r="Q18" s="173">
        <v>0</v>
      </c>
      <c r="R18" s="174"/>
      <c r="S18" s="173">
        <v>0</v>
      </c>
      <c r="T18" s="174"/>
      <c r="U18" s="173">
        <v>0</v>
      </c>
      <c r="V18" s="174"/>
      <c r="W18" s="45"/>
      <c r="X18" s="125"/>
      <c r="AA18" s="33"/>
      <c r="AB18" s="33"/>
      <c r="AC18" s="33"/>
      <c r="AD18" s="27"/>
      <c r="AE18" s="125"/>
      <c r="AF18" s="125"/>
      <c r="AG18" s="125"/>
      <c r="AH18" s="125"/>
      <c r="AI18" s="125"/>
      <c r="AJ18" s="183"/>
      <c r="AK18" s="183"/>
      <c r="AL18" s="183"/>
      <c r="AM18" s="183"/>
      <c r="AN18" s="183"/>
      <c r="AO18" s="183"/>
    </row>
    <row r="19" spans="1:41" ht="16.5" thickBot="1" x14ac:dyDescent="0.3">
      <c r="A19" s="49">
        <v>0</v>
      </c>
      <c r="B19" s="50">
        <v>0</v>
      </c>
      <c r="C19" s="195"/>
      <c r="D19" s="196"/>
      <c r="E19" s="196"/>
      <c r="F19" s="196"/>
      <c r="G19" s="196"/>
      <c r="H19" s="196"/>
      <c r="I19" s="196"/>
      <c r="J19" s="197"/>
      <c r="K19" s="195"/>
      <c r="L19" s="196"/>
      <c r="M19" s="196"/>
      <c r="N19" s="196"/>
      <c r="O19" s="196"/>
      <c r="P19" s="197"/>
      <c r="Q19" s="177"/>
      <c r="R19" s="178"/>
      <c r="S19" s="177"/>
      <c r="T19" s="178"/>
      <c r="U19" s="177"/>
      <c r="V19" s="178"/>
      <c r="W19" s="45"/>
      <c r="X19" s="125"/>
      <c r="AA19" s="33"/>
      <c r="AB19" s="33"/>
      <c r="AC19" s="33"/>
      <c r="AD19" s="27"/>
      <c r="AE19" s="125"/>
      <c r="AF19" s="125"/>
      <c r="AG19" s="125"/>
      <c r="AH19" s="125"/>
      <c r="AI19" s="125"/>
      <c r="AJ19" s="183"/>
      <c r="AK19" s="183"/>
      <c r="AL19" s="183"/>
      <c r="AM19" s="183"/>
      <c r="AN19" s="183"/>
      <c r="AO19" s="183"/>
    </row>
    <row r="20" spans="1:41" ht="15.75" x14ac:dyDescent="0.25">
      <c r="A20" s="51">
        <v>0</v>
      </c>
      <c r="B20" s="52">
        <v>0</v>
      </c>
      <c r="C20" s="192" t="s">
        <v>129</v>
      </c>
      <c r="D20" s="193"/>
      <c r="E20" s="193"/>
      <c r="F20" s="193"/>
      <c r="G20" s="193"/>
      <c r="H20" s="193"/>
      <c r="I20" s="193"/>
      <c r="J20" s="194"/>
      <c r="K20" s="192" t="s">
        <v>130</v>
      </c>
      <c r="L20" s="193"/>
      <c r="M20" s="193"/>
      <c r="N20" s="193"/>
      <c r="O20" s="193"/>
      <c r="P20" s="194"/>
      <c r="Q20" s="173">
        <v>7.6319999999999999E-2</v>
      </c>
      <c r="R20" s="174"/>
      <c r="S20" s="173">
        <v>0.10440000000000001</v>
      </c>
      <c r="T20" s="174"/>
      <c r="U20" s="173">
        <v>7.3440000000000005E-2</v>
      </c>
      <c r="V20" s="174"/>
      <c r="W20" s="45"/>
      <c r="X20" s="125"/>
      <c r="AA20" s="33"/>
      <c r="AB20" s="33"/>
      <c r="AC20" s="33"/>
      <c r="AD20" s="27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</row>
    <row r="21" spans="1:41" ht="16.5" thickBot="1" x14ac:dyDescent="0.3">
      <c r="A21" s="49">
        <v>49.1</v>
      </c>
      <c r="B21" s="50">
        <v>20</v>
      </c>
      <c r="C21" s="195"/>
      <c r="D21" s="196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7"/>
      <c r="Q21" s="177"/>
      <c r="R21" s="178"/>
      <c r="S21" s="177"/>
      <c r="T21" s="178"/>
      <c r="U21" s="177"/>
      <c r="V21" s="178"/>
      <c r="W21" s="45"/>
      <c r="X21" s="125"/>
      <c r="AA21" s="33"/>
      <c r="AB21" s="33"/>
      <c r="AC21" s="33"/>
      <c r="AD21" s="27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</row>
    <row r="22" spans="1:41" ht="15.75" x14ac:dyDescent="0.25">
      <c r="A22" s="51">
        <v>49.2</v>
      </c>
      <c r="B22" s="52">
        <v>0.5</v>
      </c>
      <c r="C22" s="192" t="s">
        <v>143</v>
      </c>
      <c r="D22" s="193"/>
      <c r="E22" s="193"/>
      <c r="F22" s="193"/>
      <c r="G22" s="193"/>
      <c r="H22" s="193"/>
      <c r="I22" s="193"/>
      <c r="J22" s="194"/>
      <c r="K22" s="192" t="s">
        <v>131</v>
      </c>
      <c r="L22" s="193"/>
      <c r="M22" s="193"/>
      <c r="N22" s="193"/>
      <c r="O22" s="193"/>
      <c r="P22" s="194"/>
      <c r="Q22" s="173">
        <v>0</v>
      </c>
      <c r="R22" s="174"/>
      <c r="S22" s="173">
        <v>0</v>
      </c>
      <c r="T22" s="174"/>
      <c r="U22" s="173">
        <v>0</v>
      </c>
      <c r="V22" s="174"/>
      <c r="W22" s="45"/>
      <c r="X22" s="125"/>
      <c r="AA22" s="33"/>
      <c r="AB22" s="33"/>
      <c r="AC22" s="33"/>
      <c r="AD22" s="27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</row>
    <row r="23" spans="1:41" ht="16.5" thickBot="1" x14ac:dyDescent="0.3">
      <c r="A23" s="49">
        <v>0</v>
      </c>
      <c r="B23" s="50">
        <v>0</v>
      </c>
      <c r="C23" s="195"/>
      <c r="D23" s="196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7"/>
      <c r="Q23" s="177"/>
      <c r="R23" s="178"/>
      <c r="S23" s="177"/>
      <c r="T23" s="178"/>
      <c r="U23" s="177"/>
      <c r="V23" s="178"/>
      <c r="W23" s="45"/>
      <c r="X23" s="125"/>
      <c r="AA23" s="33"/>
      <c r="AB23" s="33"/>
      <c r="AC23" s="33"/>
      <c r="AD23" s="27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</row>
    <row r="24" spans="1:41" ht="15.75" x14ac:dyDescent="0.25">
      <c r="A24" s="51">
        <v>47.5</v>
      </c>
      <c r="B24" s="52">
        <v>0.5</v>
      </c>
      <c r="C24" s="192" t="s">
        <v>144</v>
      </c>
      <c r="D24" s="193"/>
      <c r="E24" s="193"/>
      <c r="F24" s="193"/>
      <c r="G24" s="193"/>
      <c r="H24" s="193"/>
      <c r="I24" s="193"/>
      <c r="J24" s="194"/>
      <c r="K24" s="192" t="s">
        <v>132</v>
      </c>
      <c r="L24" s="193"/>
      <c r="M24" s="193"/>
      <c r="N24" s="193"/>
      <c r="O24" s="193"/>
      <c r="P24" s="194"/>
      <c r="Q24" s="173">
        <v>0</v>
      </c>
      <c r="R24" s="174"/>
      <c r="S24" s="173">
        <v>0</v>
      </c>
      <c r="T24" s="174"/>
      <c r="U24" s="173">
        <v>0</v>
      </c>
      <c r="V24" s="174"/>
      <c r="W24" s="45"/>
      <c r="X24" s="125"/>
      <c r="AA24" s="33"/>
      <c r="AB24" s="33"/>
      <c r="AC24" s="33"/>
      <c r="AD24" s="27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</row>
    <row r="25" spans="1:41" ht="16.5" thickBot="1" x14ac:dyDescent="0.3">
      <c r="A25" s="49">
        <v>48.9</v>
      </c>
      <c r="B25" s="50">
        <v>35</v>
      </c>
      <c r="C25" s="195"/>
      <c r="D25" s="196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7"/>
      <c r="Q25" s="177"/>
      <c r="R25" s="178"/>
      <c r="S25" s="177"/>
      <c r="T25" s="178"/>
      <c r="U25" s="177"/>
      <c r="V25" s="178"/>
      <c r="W25" s="45"/>
      <c r="X25" s="125"/>
      <c r="AA25" s="33"/>
      <c r="AB25" s="33"/>
      <c r="AC25" s="33"/>
      <c r="AD25" s="27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</row>
    <row r="26" spans="1:41" ht="15.75" x14ac:dyDescent="0.25">
      <c r="A26" s="51">
        <v>47.5</v>
      </c>
      <c r="B26" s="52">
        <v>0.5</v>
      </c>
      <c r="C26" s="192" t="s">
        <v>145</v>
      </c>
      <c r="D26" s="193"/>
      <c r="E26" s="193"/>
      <c r="F26" s="193"/>
      <c r="G26" s="193"/>
      <c r="H26" s="193"/>
      <c r="I26" s="193"/>
      <c r="J26" s="194"/>
      <c r="K26" s="192" t="s">
        <v>133</v>
      </c>
      <c r="L26" s="193"/>
      <c r="M26" s="193"/>
      <c r="N26" s="193"/>
      <c r="O26" s="193"/>
      <c r="P26" s="194"/>
      <c r="Q26" s="173">
        <v>0</v>
      </c>
      <c r="R26" s="174"/>
      <c r="S26" s="173">
        <v>0</v>
      </c>
      <c r="T26" s="174"/>
      <c r="U26" s="173">
        <v>0</v>
      </c>
      <c r="V26" s="174"/>
      <c r="W26" s="45"/>
      <c r="X26" s="125"/>
      <c r="AA26" s="33"/>
      <c r="AB26" s="33"/>
      <c r="AC26" s="33"/>
      <c r="AD26" s="27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</row>
    <row r="27" spans="1:41" ht="16.5" thickBot="1" x14ac:dyDescent="0.3">
      <c r="A27" s="49">
        <v>48.9</v>
      </c>
      <c r="B27" s="50">
        <v>35</v>
      </c>
      <c r="C27" s="195"/>
      <c r="D27" s="196"/>
      <c r="E27" s="196"/>
      <c r="F27" s="196"/>
      <c r="G27" s="196"/>
      <c r="H27" s="196"/>
      <c r="I27" s="196"/>
      <c r="J27" s="197"/>
      <c r="K27" s="195"/>
      <c r="L27" s="196"/>
      <c r="M27" s="196"/>
      <c r="N27" s="196"/>
      <c r="O27" s="196"/>
      <c r="P27" s="197"/>
      <c r="Q27" s="177"/>
      <c r="R27" s="178"/>
      <c r="S27" s="177"/>
      <c r="T27" s="178"/>
      <c r="U27" s="177"/>
      <c r="V27" s="178"/>
      <c r="W27" s="45"/>
      <c r="X27" s="125"/>
      <c r="AA27" s="33"/>
      <c r="AB27" s="33"/>
      <c r="AC27" s="33"/>
      <c r="AD27" s="27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</row>
    <row r="28" spans="1:41" ht="15.75" x14ac:dyDescent="0.25">
      <c r="A28" s="51">
        <v>46.7</v>
      </c>
      <c r="B28" s="52">
        <v>0.3</v>
      </c>
      <c r="C28" s="192" t="s">
        <v>134</v>
      </c>
      <c r="D28" s="193"/>
      <c r="E28" s="193"/>
      <c r="F28" s="193"/>
      <c r="G28" s="193"/>
      <c r="H28" s="193"/>
      <c r="I28" s="193"/>
      <c r="J28" s="194"/>
      <c r="K28" s="192" t="s">
        <v>135</v>
      </c>
      <c r="L28" s="193"/>
      <c r="M28" s="193"/>
      <c r="N28" s="193"/>
      <c r="O28" s="193"/>
      <c r="P28" s="194"/>
      <c r="Q28" s="179">
        <v>4.4880000000000004</v>
      </c>
      <c r="R28" s="180"/>
      <c r="S28" s="179">
        <v>4.6639999999999997</v>
      </c>
      <c r="T28" s="180"/>
      <c r="U28" s="179">
        <v>4.4000000000000004</v>
      </c>
      <c r="V28" s="180"/>
      <c r="W28" s="45"/>
      <c r="X28" s="125"/>
      <c r="AA28" s="33"/>
      <c r="AB28" s="33"/>
      <c r="AC28" s="33"/>
      <c r="AD28" s="27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</row>
    <row r="29" spans="1:41" ht="16.5" thickBot="1" x14ac:dyDescent="0.3">
      <c r="A29" s="49">
        <v>48.7</v>
      </c>
      <c r="B29" s="50">
        <v>60</v>
      </c>
      <c r="C29" s="195"/>
      <c r="D29" s="196"/>
      <c r="E29" s="196"/>
      <c r="F29" s="196"/>
      <c r="G29" s="196"/>
      <c r="H29" s="196"/>
      <c r="I29" s="196"/>
      <c r="J29" s="197"/>
      <c r="K29" s="195"/>
      <c r="L29" s="196"/>
      <c r="M29" s="196"/>
      <c r="N29" s="196"/>
      <c r="O29" s="196"/>
      <c r="P29" s="197"/>
      <c r="Q29" s="181"/>
      <c r="R29" s="182"/>
      <c r="S29" s="181"/>
      <c r="T29" s="182"/>
      <c r="U29" s="181"/>
      <c r="V29" s="182"/>
      <c r="W29" s="45"/>
      <c r="X29" s="125"/>
      <c r="AA29" s="33"/>
      <c r="AB29" s="33"/>
      <c r="AC29" s="33"/>
      <c r="AD29" s="27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</row>
    <row r="30" spans="1:41" ht="15.75" x14ac:dyDescent="0.25">
      <c r="A30" s="51">
        <v>47.2</v>
      </c>
      <c r="B30" s="52">
        <v>0.5</v>
      </c>
      <c r="C30" s="192" t="s">
        <v>136</v>
      </c>
      <c r="D30" s="193"/>
      <c r="E30" s="193"/>
      <c r="F30" s="193"/>
      <c r="G30" s="193"/>
      <c r="H30" s="193"/>
      <c r="I30" s="193"/>
      <c r="J30" s="194"/>
      <c r="K30" s="192" t="s">
        <v>137</v>
      </c>
      <c r="L30" s="193"/>
      <c r="M30" s="193"/>
      <c r="N30" s="193"/>
      <c r="O30" s="193"/>
      <c r="P30" s="194"/>
      <c r="Q30" s="173">
        <v>4.3120000000000003</v>
      </c>
      <c r="R30" s="174"/>
      <c r="S30" s="173">
        <v>4.9279999999999999</v>
      </c>
      <c r="T30" s="174"/>
      <c r="U30" s="173">
        <v>4.6639999999999997</v>
      </c>
      <c r="V30" s="174"/>
      <c r="W30" s="45"/>
      <c r="X30" s="125"/>
      <c r="AA30" s="33"/>
      <c r="AB30" s="33"/>
      <c r="AC30" s="33"/>
      <c r="AD30" s="27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</row>
    <row r="31" spans="1:41" ht="16.5" thickBot="1" x14ac:dyDescent="0.3">
      <c r="A31" s="49">
        <v>0</v>
      </c>
      <c r="B31" s="50">
        <v>0</v>
      </c>
      <c r="C31" s="195"/>
      <c r="D31" s="196"/>
      <c r="E31" s="196"/>
      <c r="F31" s="196"/>
      <c r="G31" s="196"/>
      <c r="H31" s="196"/>
      <c r="I31" s="196"/>
      <c r="J31" s="197"/>
      <c r="K31" s="195"/>
      <c r="L31" s="196"/>
      <c r="M31" s="196"/>
      <c r="N31" s="196"/>
      <c r="O31" s="196"/>
      <c r="P31" s="197"/>
      <c r="Q31" s="177"/>
      <c r="R31" s="178"/>
      <c r="S31" s="177"/>
      <c r="T31" s="178"/>
      <c r="U31" s="177"/>
      <c r="V31" s="178"/>
      <c r="W31" s="45"/>
      <c r="X31" s="125"/>
      <c r="AA31" s="33"/>
      <c r="AB31" s="33"/>
      <c r="AC31" s="33"/>
      <c r="AD31" s="27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</row>
    <row r="32" spans="1:41" ht="15.75" x14ac:dyDescent="0.25">
      <c r="A32" s="51">
        <v>46.7</v>
      </c>
      <c r="B32" s="52">
        <v>0.3</v>
      </c>
      <c r="C32" s="192" t="s">
        <v>138</v>
      </c>
      <c r="D32" s="193"/>
      <c r="E32" s="193"/>
      <c r="F32" s="193"/>
      <c r="G32" s="193"/>
      <c r="H32" s="193"/>
      <c r="I32" s="193"/>
      <c r="J32" s="194"/>
      <c r="K32" s="192" t="s">
        <v>139</v>
      </c>
      <c r="L32" s="193"/>
      <c r="M32" s="193"/>
      <c r="N32" s="193"/>
      <c r="O32" s="193"/>
      <c r="P32" s="194"/>
      <c r="Q32" s="173">
        <v>8.6999999999999994E-2</v>
      </c>
      <c r="R32" s="174"/>
      <c r="S32" s="173">
        <v>0.34499999999999997</v>
      </c>
      <c r="T32" s="174"/>
      <c r="U32" s="173" t="s">
        <v>271</v>
      </c>
      <c r="V32" s="174"/>
      <c r="W32" s="45"/>
      <c r="X32" s="125"/>
      <c r="AA32" s="33"/>
      <c r="AB32" s="33"/>
      <c r="AC32" s="33"/>
      <c r="AD32" s="27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</row>
    <row r="33" spans="1:41" ht="16.5" thickBot="1" x14ac:dyDescent="0.3">
      <c r="A33" s="49">
        <v>48.7</v>
      </c>
      <c r="B33" s="50">
        <v>60</v>
      </c>
      <c r="C33" s="195"/>
      <c r="D33" s="196"/>
      <c r="E33" s="196"/>
      <c r="F33" s="196"/>
      <c r="G33" s="196"/>
      <c r="H33" s="196"/>
      <c r="I33" s="196"/>
      <c r="J33" s="197"/>
      <c r="K33" s="195"/>
      <c r="L33" s="196"/>
      <c r="M33" s="196"/>
      <c r="N33" s="196"/>
      <c r="O33" s="196"/>
      <c r="P33" s="197"/>
      <c r="Q33" s="177"/>
      <c r="R33" s="178"/>
      <c r="S33" s="177"/>
      <c r="T33" s="178"/>
      <c r="U33" s="177"/>
      <c r="V33" s="178"/>
      <c r="W33" s="45"/>
      <c r="X33" s="125"/>
      <c r="AA33" s="33"/>
      <c r="AB33" s="33"/>
      <c r="AC33" s="33"/>
      <c r="AD33" s="27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</row>
    <row r="34" spans="1:41" ht="15.75" x14ac:dyDescent="0.25">
      <c r="A34" s="47">
        <v>47.2</v>
      </c>
      <c r="B34" s="48">
        <v>0.3</v>
      </c>
      <c r="C34" s="192" t="s">
        <v>146</v>
      </c>
      <c r="D34" s="193"/>
      <c r="E34" s="193"/>
      <c r="F34" s="193"/>
      <c r="G34" s="193"/>
      <c r="H34" s="193"/>
      <c r="I34" s="193"/>
      <c r="J34" s="194"/>
      <c r="K34" s="192" t="s">
        <v>140</v>
      </c>
      <c r="L34" s="193"/>
      <c r="M34" s="193"/>
      <c r="N34" s="193"/>
      <c r="O34" s="193"/>
      <c r="P34" s="194"/>
      <c r="Q34" s="173">
        <v>0</v>
      </c>
      <c r="R34" s="174"/>
      <c r="S34" s="173">
        <v>0</v>
      </c>
      <c r="T34" s="174"/>
      <c r="U34" s="173">
        <v>0</v>
      </c>
      <c r="V34" s="174"/>
      <c r="W34" s="45"/>
      <c r="X34" s="125"/>
      <c r="AA34" s="33"/>
      <c r="AB34" s="33"/>
      <c r="AC34" s="33"/>
      <c r="AD34" s="27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</row>
    <row r="35" spans="1:41" ht="16.5" thickBot="1" x14ac:dyDescent="0.3">
      <c r="A35" s="53">
        <v>48.8</v>
      </c>
      <c r="B35" s="54">
        <v>40</v>
      </c>
      <c r="C35" s="195"/>
      <c r="D35" s="196"/>
      <c r="E35" s="196"/>
      <c r="F35" s="196"/>
      <c r="G35" s="196"/>
      <c r="H35" s="196"/>
      <c r="I35" s="196"/>
      <c r="J35" s="197"/>
      <c r="K35" s="195"/>
      <c r="L35" s="196"/>
      <c r="M35" s="196"/>
      <c r="N35" s="196"/>
      <c r="O35" s="196"/>
      <c r="P35" s="197"/>
      <c r="Q35" s="177"/>
      <c r="R35" s="178"/>
      <c r="S35" s="177"/>
      <c r="T35" s="178"/>
      <c r="U35" s="177"/>
      <c r="V35" s="178"/>
      <c r="W35" s="45"/>
      <c r="X35" s="125"/>
      <c r="AA35" s="33"/>
      <c r="AB35" s="33"/>
      <c r="AC35" s="33"/>
      <c r="AD35" s="27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</row>
    <row r="36" spans="1:41" ht="15.75" x14ac:dyDescent="0.25">
      <c r="A36" s="51">
        <v>46.7</v>
      </c>
      <c r="B36" s="52">
        <v>0.3</v>
      </c>
      <c r="C36" s="192" t="s">
        <v>142</v>
      </c>
      <c r="D36" s="193"/>
      <c r="E36" s="193"/>
      <c r="F36" s="193"/>
      <c r="G36" s="193"/>
      <c r="H36" s="193"/>
      <c r="I36" s="193"/>
      <c r="J36" s="194"/>
      <c r="K36" s="192" t="s">
        <v>135</v>
      </c>
      <c r="L36" s="193"/>
      <c r="M36" s="193"/>
      <c r="N36" s="193"/>
      <c r="O36" s="193"/>
      <c r="P36" s="194"/>
      <c r="Q36" s="173">
        <v>1.6559999999999999</v>
      </c>
      <c r="R36" s="174"/>
      <c r="S36" s="173">
        <v>1.9703999999999999</v>
      </c>
      <c r="T36" s="174"/>
      <c r="U36" s="173">
        <v>1.8552</v>
      </c>
      <c r="V36" s="174"/>
      <c r="W36" s="125"/>
      <c r="X36" s="125"/>
      <c r="AA36" s="33"/>
      <c r="AB36" s="33"/>
      <c r="AC36" s="33"/>
      <c r="AD36" s="27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</row>
    <row r="37" spans="1:41" ht="16.5" thickBot="1" x14ac:dyDescent="0.3">
      <c r="A37" s="49">
        <v>48.7</v>
      </c>
      <c r="B37" s="50">
        <v>60</v>
      </c>
      <c r="C37" s="223"/>
      <c r="D37" s="224"/>
      <c r="E37" s="224"/>
      <c r="F37" s="224"/>
      <c r="G37" s="224"/>
      <c r="H37" s="224"/>
      <c r="I37" s="224"/>
      <c r="J37" s="225"/>
      <c r="K37" s="223"/>
      <c r="L37" s="224"/>
      <c r="M37" s="224"/>
      <c r="N37" s="224"/>
      <c r="O37" s="224"/>
      <c r="P37" s="225"/>
      <c r="Q37" s="175"/>
      <c r="R37" s="176"/>
      <c r="S37" s="175"/>
      <c r="T37" s="176"/>
      <c r="U37" s="175"/>
      <c r="V37" s="176"/>
      <c r="W37" s="125"/>
      <c r="X37" s="125"/>
      <c r="AA37" s="33"/>
      <c r="AB37" s="33"/>
      <c r="AC37" s="33"/>
      <c r="AD37" s="27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</row>
    <row r="38" spans="1:41" ht="30.75" customHeight="1" x14ac:dyDescent="0.25">
      <c r="A38" s="43"/>
      <c r="B38" s="4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43"/>
      <c r="R38" s="43"/>
      <c r="S38" s="43"/>
      <c r="T38" s="43"/>
      <c r="U38" s="43"/>
      <c r="V38" s="43"/>
      <c r="W38" s="125"/>
      <c r="X38" s="125"/>
      <c r="AA38" s="33"/>
      <c r="AB38" s="33"/>
      <c r="AC38" s="33"/>
      <c r="AD38" s="27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</row>
    <row r="39" spans="1:41" s="16" customFormat="1" ht="41.25" customHeight="1" x14ac:dyDescent="0.3">
      <c r="A39" s="14"/>
      <c r="B39" s="15"/>
      <c r="C39" s="34" t="s">
        <v>56</v>
      </c>
      <c r="D39" s="15"/>
      <c r="E39" s="15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</sheetData>
  <mergeCells count="89">
    <mergeCell ref="A11:B11"/>
    <mergeCell ref="C11:D11"/>
    <mergeCell ref="A8:B8"/>
    <mergeCell ref="C8:D8"/>
    <mergeCell ref="A9:B9"/>
    <mergeCell ref="C9:D9"/>
    <mergeCell ref="A10:B10"/>
    <mergeCell ref="C10:D10"/>
    <mergeCell ref="C13:D13"/>
    <mergeCell ref="C14:D14"/>
    <mergeCell ref="A13:B13"/>
    <mergeCell ref="A14:B14"/>
    <mergeCell ref="A12:B12"/>
    <mergeCell ref="U24:V25"/>
    <mergeCell ref="C32:J33"/>
    <mergeCell ref="K32:P33"/>
    <mergeCell ref="Q32:R33"/>
    <mergeCell ref="K24:P25"/>
    <mergeCell ref="Q24:R25"/>
    <mergeCell ref="S24:T25"/>
    <mergeCell ref="C28:J29"/>
    <mergeCell ref="K28:P29"/>
    <mergeCell ref="Q28:R29"/>
    <mergeCell ref="S28:T29"/>
    <mergeCell ref="C26:J27"/>
    <mergeCell ref="K26:P27"/>
    <mergeCell ref="Q26:R27"/>
    <mergeCell ref="S26:T27"/>
    <mergeCell ref="S32:T33"/>
    <mergeCell ref="C36:J37"/>
    <mergeCell ref="K36:P37"/>
    <mergeCell ref="Q36:R37"/>
    <mergeCell ref="S36:T37"/>
    <mergeCell ref="C24:J25"/>
    <mergeCell ref="C34:J35"/>
    <mergeCell ref="K34:P35"/>
    <mergeCell ref="Q34:R35"/>
    <mergeCell ref="S34:T35"/>
    <mergeCell ref="C30:J31"/>
    <mergeCell ref="K30:P31"/>
    <mergeCell ref="Q30:R31"/>
    <mergeCell ref="S30:T31"/>
    <mergeCell ref="S20:T21"/>
    <mergeCell ref="U22:V23"/>
    <mergeCell ref="C22:J23"/>
    <mergeCell ref="K22:P23"/>
    <mergeCell ref="Q22:R23"/>
    <mergeCell ref="C20:J21"/>
    <mergeCell ref="K20:P21"/>
    <mergeCell ref="Q20:R21"/>
    <mergeCell ref="U20:V21"/>
    <mergeCell ref="S22:T23"/>
    <mergeCell ref="K18:P19"/>
    <mergeCell ref="Q18:R19"/>
    <mergeCell ref="C18:J19"/>
    <mergeCell ref="A1:AD1"/>
    <mergeCell ref="A5:F5"/>
    <mergeCell ref="G5:AD5"/>
    <mergeCell ref="A6:B6"/>
    <mergeCell ref="C6:D6"/>
    <mergeCell ref="A7:B7"/>
    <mergeCell ref="C7:D7"/>
    <mergeCell ref="A16:B16"/>
    <mergeCell ref="C16:J17"/>
    <mergeCell ref="K16:P17"/>
    <mergeCell ref="Q16:V16"/>
    <mergeCell ref="Q17:R17"/>
    <mergeCell ref="C12:D12"/>
    <mergeCell ref="AL19:AM19"/>
    <mergeCell ref="AN19:AO19"/>
    <mergeCell ref="AL17:AM17"/>
    <mergeCell ref="AN17:AO17"/>
    <mergeCell ref="S17:T17"/>
    <mergeCell ref="S18:T19"/>
    <mergeCell ref="U17:V17"/>
    <mergeCell ref="AD16:AI17"/>
    <mergeCell ref="AJ16:AO16"/>
    <mergeCell ref="U18:V19"/>
    <mergeCell ref="AJ17:AK17"/>
    <mergeCell ref="AL18:AM18"/>
    <mergeCell ref="AN18:AO18"/>
    <mergeCell ref="AJ19:AK19"/>
    <mergeCell ref="AJ18:AK18"/>
    <mergeCell ref="U36:V37"/>
    <mergeCell ref="U26:V27"/>
    <mergeCell ref="U28:V29"/>
    <mergeCell ref="U30:V31"/>
    <mergeCell ref="U32:V33"/>
    <mergeCell ref="U34:V35"/>
  </mergeCells>
  <phoneticPr fontId="16" type="noConversion"/>
  <printOptions horizontalCentered="1" verticalCentered="1"/>
  <pageMargins left="0.35433070866141736" right="0.39370078740157483" top="0" bottom="0" header="0" footer="0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38"/>
  <sheetViews>
    <sheetView view="pageBreakPreview" zoomScale="90" zoomScaleSheetLayoutView="90" workbookViewId="0">
      <selection activeCell="AA11" sqref="AA11"/>
    </sheetView>
  </sheetViews>
  <sheetFormatPr defaultRowHeight="15" x14ac:dyDescent="0.25"/>
  <cols>
    <col min="1" max="1" width="7.85546875" style="8" customWidth="1"/>
    <col min="2" max="2" width="10.7109375" style="8" customWidth="1"/>
    <col min="3" max="3" width="9.5703125" style="8" customWidth="1"/>
    <col min="4" max="4" width="10.7109375" style="8" customWidth="1"/>
    <col min="5" max="5" width="11.42578125" style="8" customWidth="1"/>
    <col min="6" max="7" width="9.28515625" style="8" customWidth="1"/>
    <col min="8" max="9" width="10.7109375" style="8" customWidth="1"/>
    <col min="10" max="11" width="9.28515625" style="8" customWidth="1"/>
    <col min="12" max="13" width="10.7109375" style="8" customWidth="1"/>
    <col min="14" max="14" width="10.140625" style="8" customWidth="1"/>
    <col min="15" max="19" width="9.28515625" style="8" bestFit="1" customWidth="1"/>
    <col min="20" max="21" width="10.7109375" style="8" bestFit="1" customWidth="1"/>
    <col min="22" max="22" width="11.85546875" style="8" bestFit="1" customWidth="1"/>
    <col min="23" max="23" width="9.28515625" style="8" bestFit="1" customWidth="1"/>
    <col min="24" max="24" width="15" style="8" customWidth="1"/>
    <col min="25" max="25" width="11.7109375" style="8" customWidth="1"/>
    <col min="26" max="26" width="12.140625" style="8" customWidth="1"/>
    <col min="27" max="27" width="11.42578125" style="8" customWidth="1"/>
    <col min="28" max="28" width="13.7109375" style="8" customWidth="1"/>
    <col min="29" max="16384" width="9.140625" style="8"/>
  </cols>
  <sheetData>
    <row r="1" spans="1:28" x14ac:dyDescent="0.25">
      <c r="A1" s="290" t="s">
        <v>126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2"/>
    </row>
    <row r="2" spans="1:28" ht="35.25" customHeight="1" x14ac:dyDescent="0.25">
      <c r="A2" s="293" t="s">
        <v>272</v>
      </c>
      <c r="B2" s="294"/>
      <c r="C2" s="295"/>
      <c r="D2" s="296" t="s">
        <v>231</v>
      </c>
      <c r="E2" s="296"/>
      <c r="F2" s="297"/>
      <c r="G2" s="297"/>
      <c r="H2" s="298"/>
      <c r="I2" s="298"/>
      <c r="J2" s="298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 t="s">
        <v>229</v>
      </c>
      <c r="W2" s="300"/>
      <c r="X2" s="300"/>
      <c r="Y2" s="300"/>
      <c r="Z2" s="300"/>
      <c r="AA2" s="300"/>
      <c r="AB2" s="301"/>
    </row>
    <row r="3" spans="1:28" ht="15" customHeight="1" x14ac:dyDescent="0.25">
      <c r="A3" s="302" t="s">
        <v>0</v>
      </c>
      <c r="B3" s="303" t="s">
        <v>115</v>
      </c>
      <c r="C3" s="303" t="s">
        <v>114</v>
      </c>
      <c r="D3" s="303" t="s">
        <v>117</v>
      </c>
      <c r="E3" s="303" t="s">
        <v>116</v>
      </c>
      <c r="F3" s="303" t="s">
        <v>118</v>
      </c>
      <c r="G3" s="303" t="s">
        <v>119</v>
      </c>
      <c r="H3" s="303" t="s">
        <v>120</v>
      </c>
      <c r="I3" s="303" t="s">
        <v>121</v>
      </c>
      <c r="J3" s="303" t="s">
        <v>122</v>
      </c>
      <c r="K3" s="303" t="s">
        <v>123</v>
      </c>
      <c r="L3" s="303" t="s">
        <v>168</v>
      </c>
      <c r="M3" s="303" t="s">
        <v>169</v>
      </c>
      <c r="N3" s="303" t="s">
        <v>170</v>
      </c>
      <c r="O3" s="303" t="s">
        <v>171</v>
      </c>
      <c r="P3" s="303" t="s">
        <v>172</v>
      </c>
      <c r="Q3" s="303" t="s">
        <v>173</v>
      </c>
      <c r="R3" s="303" t="s">
        <v>174</v>
      </c>
      <c r="S3" s="303" t="s">
        <v>175</v>
      </c>
      <c r="T3" s="303" t="s">
        <v>176</v>
      </c>
      <c r="U3" s="303" t="s">
        <v>177</v>
      </c>
      <c r="V3" s="304" t="s">
        <v>3</v>
      </c>
      <c r="W3" s="305"/>
      <c r="X3" s="306"/>
      <c r="Y3" s="307" t="s">
        <v>124</v>
      </c>
      <c r="Z3" s="303" t="s">
        <v>125</v>
      </c>
      <c r="AA3" s="308" t="s">
        <v>55</v>
      </c>
      <c r="AB3" s="309" t="s">
        <v>255</v>
      </c>
    </row>
    <row r="4" spans="1:28" x14ac:dyDescent="0.25">
      <c r="A4" s="310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3"/>
      <c r="X4" s="314"/>
      <c r="Y4" s="315"/>
      <c r="Z4" s="311"/>
      <c r="AA4" s="316"/>
      <c r="AB4" s="317"/>
    </row>
    <row r="5" spans="1:28" ht="21.75" customHeight="1" x14ac:dyDescent="0.25">
      <c r="A5" s="3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8" t="s">
        <v>4</v>
      </c>
      <c r="W5" s="318" t="s">
        <v>5</v>
      </c>
      <c r="X5" s="318" t="s">
        <v>6</v>
      </c>
      <c r="Y5" s="315"/>
      <c r="Z5" s="311"/>
      <c r="AA5" s="316"/>
      <c r="AB5" s="317"/>
    </row>
    <row r="6" spans="1:28" x14ac:dyDescent="0.25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8"/>
      <c r="W6" s="318"/>
      <c r="X6" s="318"/>
      <c r="Y6" s="319" t="s">
        <v>1</v>
      </c>
      <c r="Z6" s="311"/>
      <c r="AA6" s="320"/>
      <c r="AB6" s="321"/>
    </row>
    <row r="7" spans="1:28" x14ac:dyDescent="0.25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8"/>
      <c r="W7" s="318"/>
      <c r="X7" s="318"/>
      <c r="Y7" s="319" t="s">
        <v>2</v>
      </c>
      <c r="Z7" s="311"/>
      <c r="AA7" s="320"/>
      <c r="AB7" s="321"/>
    </row>
    <row r="8" spans="1:28" x14ac:dyDescent="0.25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8"/>
      <c r="W8" s="318"/>
      <c r="X8" s="318"/>
      <c r="Y8" s="322" t="s">
        <v>254</v>
      </c>
      <c r="Z8" s="311"/>
      <c r="AA8" s="320"/>
      <c r="AB8" s="321"/>
    </row>
    <row r="9" spans="1:28" x14ac:dyDescent="0.25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18"/>
      <c r="W9" s="318"/>
      <c r="X9" s="318"/>
      <c r="Y9" s="325"/>
      <c r="Z9" s="324"/>
      <c r="AA9" s="326"/>
      <c r="AB9" s="327"/>
    </row>
    <row r="10" spans="1:28" x14ac:dyDescent="0.25">
      <c r="A10" s="328"/>
      <c r="B10" s="329">
        <v>1</v>
      </c>
      <c r="C10" s="329">
        <f>B10+1</f>
        <v>2</v>
      </c>
      <c r="D10" s="329">
        <f t="shared" ref="D10:AA10" si="0">C10+1</f>
        <v>3</v>
      </c>
      <c r="E10" s="329">
        <f t="shared" si="0"/>
        <v>4</v>
      </c>
      <c r="F10" s="329">
        <f t="shared" si="0"/>
        <v>5</v>
      </c>
      <c r="G10" s="329">
        <f t="shared" si="0"/>
        <v>6</v>
      </c>
      <c r="H10" s="329">
        <f t="shared" si="0"/>
        <v>7</v>
      </c>
      <c r="I10" s="329">
        <f t="shared" si="0"/>
        <v>8</v>
      </c>
      <c r="J10" s="329">
        <f t="shared" si="0"/>
        <v>9</v>
      </c>
      <c r="K10" s="329">
        <f t="shared" si="0"/>
        <v>10</v>
      </c>
      <c r="L10" s="329">
        <f t="shared" ref="L10:W10" si="1">K10+1</f>
        <v>11</v>
      </c>
      <c r="M10" s="329">
        <f t="shared" si="1"/>
        <v>12</v>
      </c>
      <c r="N10" s="329">
        <f t="shared" si="1"/>
        <v>13</v>
      </c>
      <c r="O10" s="329">
        <f t="shared" si="1"/>
        <v>14</v>
      </c>
      <c r="P10" s="329">
        <f t="shared" si="1"/>
        <v>15</v>
      </c>
      <c r="Q10" s="329">
        <f t="shared" si="1"/>
        <v>16</v>
      </c>
      <c r="R10" s="329">
        <f t="shared" si="1"/>
        <v>17</v>
      </c>
      <c r="S10" s="329">
        <f t="shared" si="1"/>
        <v>18</v>
      </c>
      <c r="T10" s="329">
        <f t="shared" si="1"/>
        <v>19</v>
      </c>
      <c r="U10" s="329">
        <f t="shared" si="1"/>
        <v>20</v>
      </c>
      <c r="V10" s="329">
        <f t="shared" si="1"/>
        <v>21</v>
      </c>
      <c r="W10" s="329">
        <f t="shared" si="1"/>
        <v>22</v>
      </c>
      <c r="X10" s="329">
        <f t="shared" si="0"/>
        <v>23</v>
      </c>
      <c r="Y10" s="329">
        <f t="shared" si="0"/>
        <v>24</v>
      </c>
      <c r="Z10" s="329">
        <f t="shared" si="0"/>
        <v>25</v>
      </c>
      <c r="AA10" s="329">
        <f t="shared" si="0"/>
        <v>26</v>
      </c>
      <c r="AB10" s="329">
        <f>AA10+1</f>
        <v>27</v>
      </c>
    </row>
    <row r="11" spans="1:28" ht="15.75" x14ac:dyDescent="0.25">
      <c r="A11" s="330" t="s">
        <v>7</v>
      </c>
      <c r="B11" s="114">
        <v>4.4000000000000004</v>
      </c>
      <c r="C11" s="114">
        <v>2.64</v>
      </c>
      <c r="D11" s="114">
        <v>4.6639999999999997</v>
      </c>
      <c r="E11" s="114">
        <v>2.9039999999999999</v>
      </c>
      <c r="F11" s="114">
        <v>0</v>
      </c>
      <c r="G11" s="114">
        <v>0</v>
      </c>
      <c r="H11" s="114">
        <v>1.6944000000000001</v>
      </c>
      <c r="I11" s="114">
        <v>1.4208000000000003</v>
      </c>
      <c r="J11" s="114">
        <v>1.392E-3</v>
      </c>
      <c r="K11" s="114">
        <v>2.24E-4</v>
      </c>
      <c r="L11" s="114">
        <v>4.9995000000000003</v>
      </c>
      <c r="M11" s="114">
        <v>23.9514</v>
      </c>
      <c r="N11" s="114">
        <v>8.2170000000000005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5.0226000000000006</v>
      </c>
      <c r="U11" s="114">
        <v>8.1707999999999998</v>
      </c>
      <c r="V11" s="331">
        <f>SUM(B11,D11,L11,N11,P11,R11,T11)</f>
        <v>27.303100000000004</v>
      </c>
      <c r="W11" s="331"/>
      <c r="X11" s="331">
        <f>SUM(F11,H11,J11)</f>
        <v>1.6957920000000002</v>
      </c>
      <c r="Y11" s="331">
        <f>SUM(V11:X11)</f>
        <v>28.998892000000005</v>
      </c>
      <c r="Z11" s="331">
        <f>C11+E11+G11+I11+K11+M11+O11+Q11+S11+U11</f>
        <v>39.087223999999999</v>
      </c>
      <c r="AA11" s="331">
        <f>'табл2 субаб и сторонние'!BT8</f>
        <v>17.122483484930424</v>
      </c>
      <c r="AB11" s="332">
        <f t="shared" ref="AB11:AB34" si="2">Y11-AA11</f>
        <v>11.876408515069581</v>
      </c>
    </row>
    <row r="12" spans="1:28" ht="15.75" x14ac:dyDescent="0.25">
      <c r="A12" s="333" t="s">
        <v>20</v>
      </c>
      <c r="B12" s="114">
        <v>4.4000000000000004</v>
      </c>
      <c r="C12" s="114">
        <v>2.64</v>
      </c>
      <c r="D12" s="114">
        <v>4.5759999999999996</v>
      </c>
      <c r="E12" s="114">
        <v>2.992</v>
      </c>
      <c r="F12" s="114">
        <v>0</v>
      </c>
      <c r="G12" s="114">
        <v>0</v>
      </c>
      <c r="H12" s="114">
        <v>1.6824000000000001</v>
      </c>
      <c r="I12" s="114">
        <v>1.4304000000000001</v>
      </c>
      <c r="J12" s="114">
        <v>1.4080000000000002E-3</v>
      </c>
      <c r="K12" s="114">
        <v>2.0799999999999999E-4</v>
      </c>
      <c r="L12" s="114">
        <v>4.5804</v>
      </c>
      <c r="M12" s="114">
        <v>23.859000000000002</v>
      </c>
      <c r="N12" s="114">
        <v>8.6954999999999991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4.5045000000000002</v>
      </c>
      <c r="U12" s="114">
        <v>8.6492999999999984</v>
      </c>
      <c r="V12" s="331">
        <f>SUM(B12,D12,L12,N12,P12,R12,T12)</f>
        <v>26.756399999999999</v>
      </c>
      <c r="W12" s="331"/>
      <c r="X12" s="331">
        <f t="shared" ref="X12:X34" si="3">SUM(F12,H12,J12)</f>
        <v>1.6838080000000002</v>
      </c>
      <c r="Y12" s="331">
        <f>SUM(V12:X12)</f>
        <v>28.440207999999998</v>
      </c>
      <c r="Z12" s="331">
        <f t="shared" ref="Z12:Z34" si="4">C12+E12+G12+I12+K12+M12+O12+Q12+S12+U12</f>
        <v>39.570908000000003</v>
      </c>
      <c r="AA12" s="331">
        <f>'табл2 субаб и сторонние'!BT9</f>
        <v>16.023881523470269</v>
      </c>
      <c r="AB12" s="332">
        <f t="shared" si="2"/>
        <v>12.416326476529729</v>
      </c>
    </row>
    <row r="13" spans="1:28" ht="15.75" x14ac:dyDescent="0.25">
      <c r="A13" s="333" t="s">
        <v>21</v>
      </c>
      <c r="B13" s="114">
        <v>4.3120000000000003</v>
      </c>
      <c r="C13" s="114">
        <v>2.552</v>
      </c>
      <c r="D13" s="114">
        <v>4.4879999999999995</v>
      </c>
      <c r="E13" s="114">
        <v>2.992</v>
      </c>
      <c r="F13" s="114">
        <v>0</v>
      </c>
      <c r="G13" s="114">
        <v>0</v>
      </c>
      <c r="H13" s="114">
        <v>1.6656</v>
      </c>
      <c r="I13" s="114">
        <v>1.4016</v>
      </c>
      <c r="J13" s="114">
        <v>1.392E-3</v>
      </c>
      <c r="K13" s="114">
        <v>2.0799999999999999E-4</v>
      </c>
      <c r="L13" s="114">
        <v>3.8510999999999997</v>
      </c>
      <c r="M13" s="114">
        <v>24.142800000000001</v>
      </c>
      <c r="N13" s="114">
        <v>8.6196000000000002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3.8676000000000004</v>
      </c>
      <c r="U13" s="114">
        <v>8.58</v>
      </c>
      <c r="V13" s="331">
        <f>SUM(B13,D13,L13,N13,P13,R13,T13)</f>
        <v>25.138299999999997</v>
      </c>
      <c r="W13" s="331"/>
      <c r="X13" s="331">
        <f t="shared" si="3"/>
        <v>1.666992</v>
      </c>
      <c r="Y13" s="331">
        <f t="shared" ref="Y13:Y34" si="5">SUM(V13:X13)</f>
        <v>26.805291999999998</v>
      </c>
      <c r="Z13" s="331">
        <f t="shared" si="4"/>
        <v>39.668607999999999</v>
      </c>
      <c r="AA13" s="331">
        <f>'табл2 субаб и сторонние'!BT10</f>
        <v>14.702190581211321</v>
      </c>
      <c r="AB13" s="332">
        <f t="shared" si="2"/>
        <v>12.103101418788677</v>
      </c>
    </row>
    <row r="14" spans="1:28" ht="15.75" x14ac:dyDescent="0.25">
      <c r="A14" s="333" t="s">
        <v>22</v>
      </c>
      <c r="B14" s="114">
        <v>4.3120000000000003</v>
      </c>
      <c r="C14" s="114">
        <v>2.552</v>
      </c>
      <c r="D14" s="114">
        <v>4.4879999999999995</v>
      </c>
      <c r="E14" s="114">
        <v>2.9039999999999999</v>
      </c>
      <c r="F14" s="114">
        <v>0</v>
      </c>
      <c r="G14" s="114">
        <v>0</v>
      </c>
      <c r="H14" s="114">
        <v>1.6559999999999999</v>
      </c>
      <c r="I14" s="114">
        <v>1.3944000000000001</v>
      </c>
      <c r="J14" s="114">
        <v>1.392E-3</v>
      </c>
      <c r="K14" s="114">
        <v>2.24E-4</v>
      </c>
      <c r="L14" s="114">
        <v>3.927</v>
      </c>
      <c r="M14" s="114">
        <v>23.984400000000001</v>
      </c>
      <c r="N14" s="114">
        <v>8.4842999999999993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3.9468000000000001</v>
      </c>
      <c r="U14" s="114">
        <v>8.4381000000000004</v>
      </c>
      <c r="V14" s="331">
        <f>SUM(B14,D14,L14,N14,P14,R14,T14)</f>
        <v>25.158100000000001</v>
      </c>
      <c r="W14" s="331"/>
      <c r="X14" s="331">
        <f t="shared" si="3"/>
        <v>1.657392</v>
      </c>
      <c r="Y14" s="331">
        <f t="shared" si="5"/>
        <v>26.815492000000003</v>
      </c>
      <c r="Z14" s="331">
        <f t="shared" si="4"/>
        <v>39.273124000000003</v>
      </c>
      <c r="AA14" s="331">
        <f>'табл2 субаб и сторонние'!BT11</f>
        <v>14.783984378616843</v>
      </c>
      <c r="AB14" s="332">
        <f t="shared" si="2"/>
        <v>12.03150762138316</v>
      </c>
    </row>
    <row r="15" spans="1:28" ht="15.75" x14ac:dyDescent="0.25">
      <c r="A15" s="333" t="s">
        <v>23</v>
      </c>
      <c r="B15" s="114">
        <v>4.3120000000000003</v>
      </c>
      <c r="C15" s="114">
        <v>2.552</v>
      </c>
      <c r="D15" s="114">
        <v>4.3120000000000003</v>
      </c>
      <c r="E15" s="114">
        <v>2.8159999999999998</v>
      </c>
      <c r="F15" s="114">
        <v>0</v>
      </c>
      <c r="G15" s="114">
        <v>0</v>
      </c>
      <c r="H15" s="114">
        <v>1.6320000000000001</v>
      </c>
      <c r="I15" s="114">
        <v>1.3944000000000001</v>
      </c>
      <c r="J15" s="114">
        <v>1.392E-3</v>
      </c>
      <c r="K15" s="114">
        <v>2.0799999999999999E-4</v>
      </c>
      <c r="L15" s="114">
        <v>4.4912999999999998</v>
      </c>
      <c r="M15" s="114">
        <v>23.693999999999999</v>
      </c>
      <c r="N15" s="114">
        <v>8.3787000000000003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4.5209999999999999</v>
      </c>
      <c r="U15" s="114">
        <v>8.3292000000000002</v>
      </c>
      <c r="V15" s="331">
        <f t="shared" ref="V15:V34" si="6">SUM(B15,D15,L15,N15,P15,R15,T15)</f>
        <v>26.015000000000001</v>
      </c>
      <c r="W15" s="331"/>
      <c r="X15" s="331">
        <f t="shared" si="3"/>
        <v>1.6333920000000002</v>
      </c>
      <c r="Y15" s="331">
        <f t="shared" si="5"/>
        <v>27.648392000000001</v>
      </c>
      <c r="Z15" s="331">
        <f t="shared" si="4"/>
        <v>38.785808000000003</v>
      </c>
      <c r="AA15" s="331">
        <f>'табл2 субаб и сторонние'!BT12</f>
        <v>16.003152498550531</v>
      </c>
      <c r="AB15" s="332">
        <f t="shared" si="2"/>
        <v>11.645239501449471</v>
      </c>
    </row>
    <row r="16" spans="1:28" ht="15.75" x14ac:dyDescent="0.25">
      <c r="A16" s="333" t="s">
        <v>24</v>
      </c>
      <c r="B16" s="114">
        <v>4.2240000000000002</v>
      </c>
      <c r="C16" s="114">
        <v>2.464</v>
      </c>
      <c r="D16" s="114">
        <v>4.3120000000000003</v>
      </c>
      <c r="E16" s="114">
        <v>2.8159999999999998</v>
      </c>
      <c r="F16" s="114">
        <v>0</v>
      </c>
      <c r="G16" s="114">
        <v>0</v>
      </c>
      <c r="H16" s="114">
        <v>1.6344000000000001</v>
      </c>
      <c r="I16" s="114">
        <v>1.3848</v>
      </c>
      <c r="J16" s="114">
        <v>1.392E-3</v>
      </c>
      <c r="K16" s="114">
        <v>2.24E-4</v>
      </c>
      <c r="L16" s="114">
        <v>5.8574999999999999</v>
      </c>
      <c r="M16" s="114">
        <v>23.364000000000001</v>
      </c>
      <c r="N16" s="114">
        <v>8.4084000000000021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5.8971</v>
      </c>
      <c r="U16" s="114">
        <v>8.3457000000000008</v>
      </c>
      <c r="V16" s="331">
        <f t="shared" si="6"/>
        <v>28.699000000000005</v>
      </c>
      <c r="W16" s="331"/>
      <c r="X16" s="331">
        <f t="shared" si="3"/>
        <v>1.6357920000000001</v>
      </c>
      <c r="Y16" s="331">
        <f t="shared" si="5"/>
        <v>30.334792000000004</v>
      </c>
      <c r="Z16" s="331">
        <f t="shared" si="4"/>
        <v>38.374724000000001</v>
      </c>
      <c r="AA16" s="331">
        <f>'табл2 субаб и сторонние'!BT13</f>
        <v>18.435934943264243</v>
      </c>
      <c r="AB16" s="332">
        <f t="shared" si="2"/>
        <v>11.898857056735761</v>
      </c>
    </row>
    <row r="17" spans="1:28" ht="15.75" x14ac:dyDescent="0.25">
      <c r="A17" s="333" t="s">
        <v>25</v>
      </c>
      <c r="B17" s="114">
        <v>4.4000000000000004</v>
      </c>
      <c r="C17" s="114">
        <v>2.552</v>
      </c>
      <c r="D17" s="114">
        <v>4.4000000000000004</v>
      </c>
      <c r="E17" s="114">
        <v>2.8159999999999998</v>
      </c>
      <c r="F17" s="114">
        <v>0</v>
      </c>
      <c r="G17" s="114">
        <v>0</v>
      </c>
      <c r="H17" s="114">
        <v>1.62</v>
      </c>
      <c r="I17" s="114">
        <v>1.3488</v>
      </c>
      <c r="J17" s="114">
        <v>1.3759999999999998E-3</v>
      </c>
      <c r="K17" s="114">
        <v>2.0799999999999999E-4</v>
      </c>
      <c r="L17" s="114">
        <v>7.3986000000000001</v>
      </c>
      <c r="M17" s="114">
        <v>23.291399999999999</v>
      </c>
      <c r="N17" s="114">
        <v>8.5700999999999983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7.4547000000000008</v>
      </c>
      <c r="U17" s="114">
        <v>8.5007999999999999</v>
      </c>
      <c r="V17" s="331">
        <f t="shared" si="6"/>
        <v>32.223399999999998</v>
      </c>
      <c r="W17" s="331"/>
      <c r="X17" s="331">
        <f t="shared" si="3"/>
        <v>1.6213760000000002</v>
      </c>
      <c r="Y17" s="331">
        <f t="shared" si="5"/>
        <v>33.844775999999996</v>
      </c>
      <c r="Z17" s="331">
        <f t="shared" si="4"/>
        <v>38.509208000000001</v>
      </c>
      <c r="AA17" s="331">
        <f>'табл2 субаб и сторонние'!BT14</f>
        <v>21.634837668328512</v>
      </c>
      <c r="AB17" s="332">
        <f t="shared" si="2"/>
        <v>12.209938331671484</v>
      </c>
    </row>
    <row r="18" spans="1:28" ht="15.75" x14ac:dyDescent="0.25">
      <c r="A18" s="333" t="s">
        <v>26</v>
      </c>
      <c r="B18" s="114">
        <v>4.5760000000000005</v>
      </c>
      <c r="C18" s="114">
        <v>2.552</v>
      </c>
      <c r="D18" s="114">
        <v>4.6639999999999997</v>
      </c>
      <c r="E18" s="114">
        <v>2.8159999999999998</v>
      </c>
      <c r="F18" s="114">
        <v>0</v>
      </c>
      <c r="G18" s="114">
        <v>0</v>
      </c>
      <c r="H18" s="114">
        <v>1.6847999999999999</v>
      </c>
      <c r="I18" s="114">
        <v>1.32</v>
      </c>
      <c r="J18" s="114">
        <v>1.392E-3</v>
      </c>
      <c r="K18" s="114">
        <v>2.24E-4</v>
      </c>
      <c r="L18" s="114">
        <v>8.639400000000002</v>
      </c>
      <c r="M18" s="114">
        <v>16.9026</v>
      </c>
      <c r="N18" s="114">
        <v>6.5042999999999989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8.6723999999999997</v>
      </c>
      <c r="U18" s="114">
        <v>6.4283999999999999</v>
      </c>
      <c r="V18" s="331">
        <f t="shared" si="6"/>
        <v>33.056100000000001</v>
      </c>
      <c r="W18" s="331"/>
      <c r="X18" s="331">
        <f t="shared" si="3"/>
        <v>1.6861919999999999</v>
      </c>
      <c r="Y18" s="331">
        <f t="shared" si="5"/>
        <v>34.742291999999999</v>
      </c>
      <c r="Z18" s="331">
        <f t="shared" si="4"/>
        <v>30.019224000000001</v>
      </c>
      <c r="AA18" s="331">
        <f>'табл2 субаб и сторонние'!BT15</f>
        <v>24.289244476359318</v>
      </c>
      <c r="AB18" s="332">
        <f t="shared" si="2"/>
        <v>10.453047523640681</v>
      </c>
    </row>
    <row r="19" spans="1:28" ht="15.75" x14ac:dyDescent="0.25">
      <c r="A19" s="333" t="s">
        <v>27</v>
      </c>
      <c r="B19" s="114">
        <v>4.9279999999999999</v>
      </c>
      <c r="C19" s="114">
        <v>2.64</v>
      </c>
      <c r="D19" s="114">
        <v>4.6639999999999997</v>
      </c>
      <c r="E19" s="114">
        <v>2.8159999999999998</v>
      </c>
      <c r="F19" s="114">
        <v>0</v>
      </c>
      <c r="G19" s="114">
        <v>0</v>
      </c>
      <c r="H19" s="114">
        <v>1.8168000000000002</v>
      </c>
      <c r="I19" s="114">
        <v>1.3415999999999999</v>
      </c>
      <c r="J19" s="114">
        <v>1.3599999999999999E-3</v>
      </c>
      <c r="K19" s="114">
        <v>2.0799999999999999E-4</v>
      </c>
      <c r="L19" s="114">
        <v>8.5899000000000019</v>
      </c>
      <c r="M19" s="114">
        <v>14.1174</v>
      </c>
      <c r="N19" s="114">
        <v>5.0622000000000007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8.6030999999999995</v>
      </c>
      <c r="U19" s="114">
        <v>4.9962</v>
      </c>
      <c r="V19" s="331">
        <f t="shared" si="6"/>
        <v>31.847200000000001</v>
      </c>
      <c r="W19" s="331"/>
      <c r="X19" s="331">
        <f t="shared" si="3"/>
        <v>1.8181600000000002</v>
      </c>
      <c r="Y19" s="331">
        <f t="shared" si="5"/>
        <v>33.66536</v>
      </c>
      <c r="Z19" s="331">
        <f t="shared" si="4"/>
        <v>25.911408000000002</v>
      </c>
      <c r="AA19" s="331">
        <f>'табл2 субаб и сторонние'!BT16</f>
        <v>24.458509993238327</v>
      </c>
      <c r="AB19" s="332">
        <f t="shared" si="2"/>
        <v>9.2068500067616732</v>
      </c>
    </row>
    <row r="20" spans="1:28" ht="15.75" x14ac:dyDescent="0.25">
      <c r="A20" s="333" t="s">
        <v>32</v>
      </c>
      <c r="B20" s="114">
        <v>4.9279999999999999</v>
      </c>
      <c r="C20" s="114">
        <v>2.7279999999999998</v>
      </c>
      <c r="D20" s="114">
        <v>4.7519999999999998</v>
      </c>
      <c r="E20" s="114">
        <v>2.7279999999999998</v>
      </c>
      <c r="F20" s="114">
        <v>0</v>
      </c>
      <c r="G20" s="114">
        <v>0</v>
      </c>
      <c r="H20" s="114">
        <v>1.9704000000000002</v>
      </c>
      <c r="I20" s="114">
        <v>1.4159999999999999</v>
      </c>
      <c r="J20" s="114">
        <v>1.3439999999999999E-3</v>
      </c>
      <c r="K20" s="114">
        <v>2.0799999999999999E-4</v>
      </c>
      <c r="L20" s="114">
        <v>7.9926000000000004</v>
      </c>
      <c r="M20" s="114">
        <v>13.5366</v>
      </c>
      <c r="N20" s="114">
        <v>4.5771000000000006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8.0058000000000007</v>
      </c>
      <c r="U20" s="114">
        <v>4.5176999999999996</v>
      </c>
      <c r="V20" s="331">
        <f t="shared" si="6"/>
        <v>30.255500000000001</v>
      </c>
      <c r="W20" s="331"/>
      <c r="X20" s="331">
        <f t="shared" si="3"/>
        <v>1.9717440000000002</v>
      </c>
      <c r="Y20" s="331">
        <f t="shared" si="5"/>
        <v>32.227243999999999</v>
      </c>
      <c r="Z20" s="331">
        <f t="shared" si="4"/>
        <v>24.926507999999998</v>
      </c>
      <c r="AA20" s="331">
        <f>'табл2 субаб и сторонние'!BT17</f>
        <v>23.407525004169383</v>
      </c>
      <c r="AB20" s="332">
        <f t="shared" si="2"/>
        <v>8.8197189958306161</v>
      </c>
    </row>
    <row r="21" spans="1:28" ht="15.75" x14ac:dyDescent="0.25">
      <c r="A21" s="333" t="s">
        <v>28</v>
      </c>
      <c r="B21" s="114">
        <v>4.9279999999999999</v>
      </c>
      <c r="C21" s="114">
        <v>2.7279999999999998</v>
      </c>
      <c r="D21" s="114">
        <v>4.6639999999999997</v>
      </c>
      <c r="E21" s="114">
        <v>2.8159999999999998</v>
      </c>
      <c r="F21" s="114">
        <v>0</v>
      </c>
      <c r="G21" s="114">
        <v>0</v>
      </c>
      <c r="H21" s="114">
        <v>2.0952000000000002</v>
      </c>
      <c r="I21" s="114">
        <v>1.5096000000000001</v>
      </c>
      <c r="J21" s="114">
        <v>1.328E-3</v>
      </c>
      <c r="K21" s="114">
        <v>1.9199999999999998E-4</v>
      </c>
      <c r="L21" s="114">
        <v>7.7912999999999997</v>
      </c>
      <c r="M21" s="114">
        <v>12.7446</v>
      </c>
      <c r="N21" s="114">
        <v>4.4352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7.8012000000000006</v>
      </c>
      <c r="U21" s="114">
        <v>4.3757999999999999</v>
      </c>
      <c r="V21" s="331">
        <f t="shared" si="6"/>
        <v>29.619700000000002</v>
      </c>
      <c r="W21" s="331"/>
      <c r="X21" s="331">
        <f t="shared" si="3"/>
        <v>2.0965280000000002</v>
      </c>
      <c r="Y21" s="331">
        <f t="shared" si="5"/>
        <v>31.716228000000001</v>
      </c>
      <c r="Z21" s="331">
        <f t="shared" si="4"/>
        <v>24.174191999999998</v>
      </c>
      <c r="AA21" s="331">
        <f>'табл2 субаб и сторонние'!BT18</f>
        <v>23.032744687492734</v>
      </c>
      <c r="AB21" s="332">
        <f t="shared" si="2"/>
        <v>8.683483312507267</v>
      </c>
    </row>
    <row r="22" spans="1:28" ht="15.75" x14ac:dyDescent="0.25">
      <c r="A22" s="333" t="s">
        <v>29</v>
      </c>
      <c r="B22" s="114">
        <v>4.9279999999999999</v>
      </c>
      <c r="C22" s="114">
        <v>2.8159999999999998</v>
      </c>
      <c r="D22" s="114">
        <v>4.6639999999999997</v>
      </c>
      <c r="E22" s="114">
        <v>2.8159999999999998</v>
      </c>
      <c r="F22" s="114">
        <v>0</v>
      </c>
      <c r="G22" s="114">
        <v>0</v>
      </c>
      <c r="H22" s="114">
        <v>2.1</v>
      </c>
      <c r="I22" s="114">
        <v>1.5095999999999998</v>
      </c>
      <c r="J22" s="114">
        <v>1.328E-3</v>
      </c>
      <c r="K22" s="114">
        <v>2.0799999999999999E-4</v>
      </c>
      <c r="L22" s="114">
        <v>8.7515999999999998</v>
      </c>
      <c r="M22" s="114">
        <v>13.3254</v>
      </c>
      <c r="N22" s="114">
        <v>4.6628999999999996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8.7647999999999993</v>
      </c>
      <c r="U22" s="114">
        <v>4.5936000000000003</v>
      </c>
      <c r="V22" s="331">
        <f t="shared" si="6"/>
        <v>31.771299999999997</v>
      </c>
      <c r="W22" s="331"/>
      <c r="X22" s="331">
        <f t="shared" si="3"/>
        <v>2.1013280000000001</v>
      </c>
      <c r="Y22" s="331">
        <f t="shared" si="5"/>
        <v>33.872627999999999</v>
      </c>
      <c r="Z22" s="331">
        <f t="shared" si="4"/>
        <v>25.060808000000002</v>
      </c>
      <c r="AA22" s="331">
        <f>'табл2 субаб и сторонние'!BT19</f>
        <v>25.067760855000728</v>
      </c>
      <c r="AB22" s="332">
        <f t="shared" si="2"/>
        <v>8.804867144999271</v>
      </c>
    </row>
    <row r="23" spans="1:28" ht="15.75" x14ac:dyDescent="0.25">
      <c r="A23" s="333" t="s">
        <v>30</v>
      </c>
      <c r="B23" s="114">
        <v>4.9279999999999999</v>
      </c>
      <c r="C23" s="114">
        <v>2.8159999999999998</v>
      </c>
      <c r="D23" s="114">
        <v>4.7519999999999998</v>
      </c>
      <c r="E23" s="114">
        <v>2.8159999999999998</v>
      </c>
      <c r="F23" s="114">
        <v>0</v>
      </c>
      <c r="G23" s="114">
        <v>0</v>
      </c>
      <c r="H23" s="114">
        <v>2.028</v>
      </c>
      <c r="I23" s="114">
        <v>1.4616</v>
      </c>
      <c r="J23" s="114">
        <v>1.3439999999999999E-3</v>
      </c>
      <c r="K23" s="114">
        <v>1.9199999999999998E-4</v>
      </c>
      <c r="L23" s="114">
        <v>8.5998000000000001</v>
      </c>
      <c r="M23" s="114">
        <v>12.8238</v>
      </c>
      <c r="N23" s="114">
        <v>4.8576000000000006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8.6129999999999995</v>
      </c>
      <c r="U23" s="114">
        <v>4.7948999999999993</v>
      </c>
      <c r="V23" s="331">
        <f t="shared" si="6"/>
        <v>31.750400000000003</v>
      </c>
      <c r="W23" s="331"/>
      <c r="X23" s="331">
        <f t="shared" si="3"/>
        <v>2.029344</v>
      </c>
      <c r="Y23" s="331">
        <f t="shared" si="5"/>
        <v>33.779744000000001</v>
      </c>
      <c r="Z23" s="331">
        <f t="shared" si="4"/>
        <v>24.712491999999997</v>
      </c>
      <c r="AA23" s="331">
        <f>'табл2 субаб и сторонние'!BT20</f>
        <v>24.611831085716563</v>
      </c>
      <c r="AB23" s="332">
        <f t="shared" si="2"/>
        <v>9.1679129142834377</v>
      </c>
    </row>
    <row r="24" spans="1:28" ht="15.75" x14ac:dyDescent="0.25">
      <c r="A24" s="334" t="s">
        <v>8</v>
      </c>
      <c r="B24" s="114">
        <v>4.9279999999999999</v>
      </c>
      <c r="C24" s="114">
        <v>2.9039999999999999</v>
      </c>
      <c r="D24" s="114">
        <v>4.7519999999999998</v>
      </c>
      <c r="E24" s="114">
        <v>2.9039999999999999</v>
      </c>
      <c r="F24" s="114">
        <v>0</v>
      </c>
      <c r="G24" s="114">
        <v>0</v>
      </c>
      <c r="H24" s="114">
        <v>1.9752000000000001</v>
      </c>
      <c r="I24" s="114">
        <v>1.5096000000000001</v>
      </c>
      <c r="J24" s="114">
        <v>1.312E-3</v>
      </c>
      <c r="K24" s="114">
        <v>1.9199999999999998E-4</v>
      </c>
      <c r="L24" s="114">
        <v>8.58</v>
      </c>
      <c r="M24" s="114">
        <v>10.791</v>
      </c>
      <c r="N24" s="114">
        <v>4.7256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8.5998000000000001</v>
      </c>
      <c r="U24" s="114">
        <v>4.6628999999999996</v>
      </c>
      <c r="V24" s="331">
        <f t="shared" si="6"/>
        <v>31.5854</v>
      </c>
      <c r="W24" s="331"/>
      <c r="X24" s="331">
        <f t="shared" si="3"/>
        <v>1.976512</v>
      </c>
      <c r="Y24" s="331">
        <f t="shared" si="5"/>
        <v>33.561912</v>
      </c>
      <c r="Z24" s="331">
        <f t="shared" si="4"/>
        <v>22.771692000000002</v>
      </c>
      <c r="AA24" s="331">
        <f>'табл2 субаб и сторонние'!BT21</f>
        <v>24.803534100477975</v>
      </c>
      <c r="AB24" s="332">
        <f t="shared" si="2"/>
        <v>8.7583778995220243</v>
      </c>
    </row>
    <row r="25" spans="1:28" ht="15.75" x14ac:dyDescent="0.25">
      <c r="A25" s="334" t="s">
        <v>9</v>
      </c>
      <c r="B25" s="114">
        <v>4.84</v>
      </c>
      <c r="C25" s="114">
        <v>2.7279999999999998</v>
      </c>
      <c r="D25" s="114">
        <v>4.5759999999999996</v>
      </c>
      <c r="E25" s="114">
        <v>2.7279999999999998</v>
      </c>
      <c r="F25" s="114">
        <v>0</v>
      </c>
      <c r="G25" s="114">
        <v>0</v>
      </c>
      <c r="H25" s="114">
        <v>1.9775999999999998</v>
      </c>
      <c r="I25" s="114">
        <v>1.5455999999999999</v>
      </c>
      <c r="J25" s="114">
        <v>1.328E-3</v>
      </c>
      <c r="K25" s="114">
        <v>1.9199999999999998E-4</v>
      </c>
      <c r="L25" s="114">
        <v>8.5205999999999982</v>
      </c>
      <c r="M25" s="114">
        <v>10.639200000000001</v>
      </c>
      <c r="N25" s="114">
        <v>4.4483999999999995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8.5437000000000012</v>
      </c>
      <c r="U25" s="114">
        <v>4.3791000000000002</v>
      </c>
      <c r="V25" s="331">
        <f t="shared" si="6"/>
        <v>30.928699999999999</v>
      </c>
      <c r="W25" s="331"/>
      <c r="X25" s="331">
        <f t="shared" si="3"/>
        <v>1.9789279999999998</v>
      </c>
      <c r="Y25" s="331">
        <f t="shared" si="5"/>
        <v>32.907628000000003</v>
      </c>
      <c r="Z25" s="331">
        <f t="shared" si="4"/>
        <v>22.020092000000002</v>
      </c>
      <c r="AA25" s="331">
        <f>'табл2 субаб и сторонние'!BT22</f>
        <v>24.663824022860823</v>
      </c>
      <c r="AB25" s="332">
        <f t="shared" si="2"/>
        <v>8.24380397713918</v>
      </c>
    </row>
    <row r="26" spans="1:28" ht="15.75" x14ac:dyDescent="0.25">
      <c r="A26" s="334" t="s">
        <v>10</v>
      </c>
      <c r="B26" s="114">
        <v>4.7519999999999998</v>
      </c>
      <c r="C26" s="114">
        <v>2.64</v>
      </c>
      <c r="D26" s="114">
        <v>4.5759999999999996</v>
      </c>
      <c r="E26" s="114">
        <v>2.8159999999999998</v>
      </c>
      <c r="F26" s="114">
        <v>0</v>
      </c>
      <c r="G26" s="114">
        <v>0</v>
      </c>
      <c r="H26" s="114">
        <v>1.9752000000000001</v>
      </c>
      <c r="I26" s="114">
        <v>1.4951999999999999</v>
      </c>
      <c r="J26" s="114">
        <v>1.328E-3</v>
      </c>
      <c r="K26" s="114">
        <v>2.0799999999999999E-4</v>
      </c>
      <c r="L26" s="114">
        <v>8.2928999999999995</v>
      </c>
      <c r="M26" s="114">
        <v>9.1476000000000006</v>
      </c>
      <c r="N26" s="114">
        <v>3.8774999999999999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8.3094000000000019</v>
      </c>
      <c r="U26" s="114">
        <v>3.8048999999999999</v>
      </c>
      <c r="V26" s="331">
        <f t="shared" si="6"/>
        <v>29.8078</v>
      </c>
      <c r="W26" s="331"/>
      <c r="X26" s="331">
        <f t="shared" si="3"/>
        <v>1.9765280000000001</v>
      </c>
      <c r="Y26" s="331">
        <f t="shared" si="5"/>
        <v>31.784328000000002</v>
      </c>
      <c r="Z26" s="331">
        <f t="shared" si="4"/>
        <v>19.903907999999998</v>
      </c>
      <c r="AA26" s="331">
        <f>'табл2 субаб и сторонние'!BT23</f>
        <v>24.15710199127416</v>
      </c>
      <c r="AB26" s="332">
        <f t="shared" si="2"/>
        <v>7.6272260087258417</v>
      </c>
    </row>
    <row r="27" spans="1:28" ht="15.75" x14ac:dyDescent="0.25">
      <c r="A27" s="334" t="s">
        <v>11</v>
      </c>
      <c r="B27" s="114">
        <v>4.7519999999999998</v>
      </c>
      <c r="C27" s="114">
        <v>2.64</v>
      </c>
      <c r="D27" s="114">
        <v>4.5759999999999996</v>
      </c>
      <c r="E27" s="114">
        <v>2.8159999999999998</v>
      </c>
      <c r="F27" s="114">
        <v>0</v>
      </c>
      <c r="G27" s="114">
        <v>0</v>
      </c>
      <c r="H27" s="114">
        <v>1.9008</v>
      </c>
      <c r="I27" s="114">
        <v>1.4064000000000001</v>
      </c>
      <c r="J27" s="114">
        <v>1.3439999999999999E-3</v>
      </c>
      <c r="K27" s="114">
        <v>1.9199999999999998E-4</v>
      </c>
      <c r="L27" s="114">
        <v>8.2467000000000006</v>
      </c>
      <c r="M27" s="114">
        <v>12.500400000000001</v>
      </c>
      <c r="N27" s="114">
        <v>3.8181000000000003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8.2532999999999994</v>
      </c>
      <c r="U27" s="114">
        <v>3.7521000000000004</v>
      </c>
      <c r="V27" s="331">
        <f t="shared" si="6"/>
        <v>29.646100000000001</v>
      </c>
      <c r="W27" s="331"/>
      <c r="X27" s="331">
        <f t="shared" si="3"/>
        <v>1.9021440000000001</v>
      </c>
      <c r="Y27" s="331">
        <f t="shared" si="5"/>
        <v>31.548244</v>
      </c>
      <c r="Z27" s="331">
        <f t="shared" si="4"/>
        <v>23.115091999999997</v>
      </c>
      <c r="AA27" s="331">
        <f>'табл2 субаб и сторонние'!BT24</f>
        <v>23.750315180781588</v>
      </c>
      <c r="AB27" s="332">
        <f t="shared" si="2"/>
        <v>7.7979288192184129</v>
      </c>
    </row>
    <row r="28" spans="1:28" ht="15.75" x14ac:dyDescent="0.25">
      <c r="A28" s="334" t="s">
        <v>12</v>
      </c>
      <c r="B28" s="114">
        <v>4.6639999999999997</v>
      </c>
      <c r="C28" s="114">
        <v>2.7279999999999998</v>
      </c>
      <c r="D28" s="114">
        <v>4.4000000000000004</v>
      </c>
      <c r="E28" s="114">
        <v>2.7279999999999998</v>
      </c>
      <c r="F28" s="114">
        <v>0</v>
      </c>
      <c r="G28" s="114">
        <v>0</v>
      </c>
      <c r="H28" s="114">
        <v>1.8552</v>
      </c>
      <c r="I28" s="114">
        <v>1.3680000000000001</v>
      </c>
      <c r="J28" s="114">
        <v>1.3599999999999999E-3</v>
      </c>
      <c r="K28" s="114">
        <v>2.24E-4</v>
      </c>
      <c r="L28" s="114">
        <v>7.3821000000000003</v>
      </c>
      <c r="M28" s="114">
        <v>13.4046</v>
      </c>
      <c r="N28" s="114">
        <v>3.6068999999999996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7.3920000000000003</v>
      </c>
      <c r="U28" s="114">
        <v>3.5375999999999999</v>
      </c>
      <c r="V28" s="331">
        <f t="shared" si="6"/>
        <v>27.445</v>
      </c>
      <c r="W28" s="331"/>
      <c r="X28" s="331">
        <f t="shared" si="3"/>
        <v>1.85656</v>
      </c>
      <c r="Y28" s="331">
        <f t="shared" si="5"/>
        <v>29.301560000000002</v>
      </c>
      <c r="Z28" s="331">
        <f t="shared" si="4"/>
        <v>23.766424000000001</v>
      </c>
      <c r="AA28" s="331">
        <f>'табл2 субаб и сторонние'!BT25</f>
        <v>21.765958385261744</v>
      </c>
      <c r="AB28" s="332">
        <f t="shared" si="2"/>
        <v>7.5356016147382583</v>
      </c>
    </row>
    <row r="29" spans="1:28" ht="15.75" x14ac:dyDescent="0.25">
      <c r="A29" s="334" t="s">
        <v>13</v>
      </c>
      <c r="B29" s="114">
        <v>4.7519999999999998</v>
      </c>
      <c r="C29" s="114">
        <v>2.64</v>
      </c>
      <c r="D29" s="114">
        <v>4.4000000000000004</v>
      </c>
      <c r="E29" s="114">
        <v>2.7279999999999998</v>
      </c>
      <c r="F29" s="114">
        <v>0</v>
      </c>
      <c r="G29" s="114">
        <v>0</v>
      </c>
      <c r="H29" s="114">
        <v>1.8551999999999997</v>
      </c>
      <c r="I29" s="114">
        <v>1.3271999999999997</v>
      </c>
      <c r="J29" s="114">
        <v>1.3599999999999999E-3</v>
      </c>
      <c r="K29" s="114">
        <v>2.0799999999999999E-4</v>
      </c>
      <c r="L29" s="114">
        <v>6.7682999999999991</v>
      </c>
      <c r="M29" s="114">
        <v>15.853199999999999</v>
      </c>
      <c r="N29" s="114">
        <v>3.3561000000000001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6.7815000000000003</v>
      </c>
      <c r="U29" s="114">
        <v>3.2934000000000001</v>
      </c>
      <c r="V29" s="331">
        <f t="shared" si="6"/>
        <v>26.057900000000004</v>
      </c>
      <c r="W29" s="331"/>
      <c r="X29" s="331">
        <f t="shared" si="3"/>
        <v>1.8565599999999998</v>
      </c>
      <c r="Y29" s="331">
        <f t="shared" si="5"/>
        <v>27.914460000000002</v>
      </c>
      <c r="Z29" s="331">
        <f t="shared" si="4"/>
        <v>25.842008</v>
      </c>
      <c r="AA29" s="331">
        <f>'табл2 субаб и сторонние'!BT26</f>
        <v>20.609332031306653</v>
      </c>
      <c r="AB29" s="332">
        <f t="shared" si="2"/>
        <v>7.3051279686933484</v>
      </c>
    </row>
    <row r="30" spans="1:28" ht="15.75" x14ac:dyDescent="0.25">
      <c r="A30" s="334" t="s">
        <v>14</v>
      </c>
      <c r="B30" s="114">
        <v>4.6639999999999997</v>
      </c>
      <c r="C30" s="114">
        <v>2.6399999999999997</v>
      </c>
      <c r="D30" s="114">
        <v>4.4000000000000004</v>
      </c>
      <c r="E30" s="114">
        <v>2.7279999999999998</v>
      </c>
      <c r="F30" s="114">
        <v>0</v>
      </c>
      <c r="G30" s="114">
        <v>0</v>
      </c>
      <c r="H30" s="114">
        <v>1.8263999999999998</v>
      </c>
      <c r="I30" s="114">
        <v>1.3295999999999999</v>
      </c>
      <c r="J30" s="114">
        <v>1.3759999999999998E-3</v>
      </c>
      <c r="K30" s="114">
        <v>2.24E-4</v>
      </c>
      <c r="L30" s="114">
        <v>7.3623000000000003</v>
      </c>
      <c r="M30" s="114">
        <v>16.6782</v>
      </c>
      <c r="N30" s="114">
        <v>3.1680000000000001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7.3754999999999997</v>
      </c>
      <c r="U30" s="114">
        <v>3.0954000000000002</v>
      </c>
      <c r="V30" s="331">
        <f t="shared" si="6"/>
        <v>26.969799999999999</v>
      </c>
      <c r="W30" s="331"/>
      <c r="X30" s="331">
        <f t="shared" si="3"/>
        <v>1.8277759999999998</v>
      </c>
      <c r="Y30" s="331">
        <f t="shared" si="5"/>
        <v>28.797575999999999</v>
      </c>
      <c r="Z30" s="331">
        <f t="shared" si="4"/>
        <v>26.471424000000003</v>
      </c>
      <c r="AA30" s="331">
        <f>'табл2 субаб и сторонние'!BT27</f>
        <v>21.609830122929761</v>
      </c>
      <c r="AB30" s="332">
        <f t="shared" si="2"/>
        <v>7.1877458770702383</v>
      </c>
    </row>
    <row r="31" spans="1:28" ht="15.75" x14ac:dyDescent="0.25">
      <c r="A31" s="334" t="s">
        <v>15</v>
      </c>
      <c r="B31" s="114">
        <v>4.6639999999999997</v>
      </c>
      <c r="C31" s="114">
        <v>2.64</v>
      </c>
      <c r="D31" s="114">
        <v>4.4000000000000004</v>
      </c>
      <c r="E31" s="114">
        <v>2.7279999999999998</v>
      </c>
      <c r="F31" s="114">
        <v>0</v>
      </c>
      <c r="G31" s="114">
        <v>0</v>
      </c>
      <c r="H31" s="114">
        <v>1.7784</v>
      </c>
      <c r="I31" s="114">
        <v>1.3152000000000001</v>
      </c>
      <c r="J31" s="114">
        <v>1.3759999999999998E-3</v>
      </c>
      <c r="K31" s="114">
        <v>2.0799999999999999E-4</v>
      </c>
      <c r="L31" s="114">
        <v>7.0422000000000002</v>
      </c>
      <c r="M31" s="114">
        <v>16.632000000000001</v>
      </c>
      <c r="N31" s="114">
        <v>3.3066000000000004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7.0487999999999991</v>
      </c>
      <c r="U31" s="114">
        <v>3.2373000000000003</v>
      </c>
      <c r="V31" s="331">
        <f t="shared" si="6"/>
        <v>26.461600000000001</v>
      </c>
      <c r="W31" s="331"/>
      <c r="X31" s="331">
        <f t="shared" si="3"/>
        <v>1.779776</v>
      </c>
      <c r="Y31" s="331">
        <f t="shared" si="5"/>
        <v>28.241376000000002</v>
      </c>
      <c r="Z31" s="331">
        <f t="shared" si="4"/>
        <v>26.552708000000003</v>
      </c>
      <c r="AA31" s="331">
        <f>'табл2 субаб и сторонние'!BT28</f>
        <v>20.955273787828848</v>
      </c>
      <c r="AB31" s="332">
        <f t="shared" si="2"/>
        <v>7.2861022121711549</v>
      </c>
    </row>
    <row r="32" spans="1:28" ht="15.75" x14ac:dyDescent="0.25">
      <c r="A32" s="334" t="s">
        <v>16</v>
      </c>
      <c r="B32" s="114">
        <v>4.5759999999999996</v>
      </c>
      <c r="C32" s="114">
        <v>2.64</v>
      </c>
      <c r="D32" s="114">
        <v>4.3120000000000003</v>
      </c>
      <c r="E32" s="114">
        <v>2.7279999999999998</v>
      </c>
      <c r="F32" s="114">
        <v>0</v>
      </c>
      <c r="G32" s="114">
        <v>0</v>
      </c>
      <c r="H32" s="114">
        <v>1.728</v>
      </c>
      <c r="I32" s="114">
        <v>1.3080000000000001</v>
      </c>
      <c r="J32" s="114">
        <v>1.3759999999999998E-3</v>
      </c>
      <c r="K32" s="114">
        <v>2.24E-4</v>
      </c>
      <c r="L32" s="114">
        <v>6.2928999999999995</v>
      </c>
      <c r="M32" s="114">
        <v>17.417400000000001</v>
      </c>
      <c r="N32" s="114">
        <v>5.016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6.2996999999999996</v>
      </c>
      <c r="U32" s="114">
        <v>4.95</v>
      </c>
      <c r="V32" s="331">
        <f t="shared" si="6"/>
        <v>26.496600000000001</v>
      </c>
      <c r="W32" s="331"/>
      <c r="X32" s="331">
        <f t="shared" si="3"/>
        <v>1.729376</v>
      </c>
      <c r="Y32" s="331">
        <f t="shared" si="5"/>
        <v>28.225975999999999</v>
      </c>
      <c r="Z32" s="331">
        <f t="shared" si="4"/>
        <v>29.043624000000001</v>
      </c>
      <c r="AA32" s="331">
        <f>'табл2 субаб и сторонние'!BT29</f>
        <v>19.640596649150165</v>
      </c>
      <c r="AB32" s="332">
        <f t="shared" si="2"/>
        <v>8.5853793508498342</v>
      </c>
    </row>
    <row r="33" spans="1:28" ht="15.75" x14ac:dyDescent="0.25">
      <c r="A33" s="334" t="s">
        <v>17</v>
      </c>
      <c r="B33" s="114">
        <v>4.5759999999999996</v>
      </c>
      <c r="C33" s="114">
        <v>2.64</v>
      </c>
      <c r="D33" s="114">
        <v>4.4000000000000004</v>
      </c>
      <c r="E33" s="114">
        <v>2.8159999999999998</v>
      </c>
      <c r="F33" s="114">
        <v>0</v>
      </c>
      <c r="G33" s="114">
        <v>0</v>
      </c>
      <c r="H33" s="114">
        <v>1.7136</v>
      </c>
      <c r="I33" s="114">
        <v>1.3175999999999999</v>
      </c>
      <c r="J33" s="114">
        <v>1.3759999999999998E-3</v>
      </c>
      <c r="K33" s="114">
        <v>2.0799999999999999E-4</v>
      </c>
      <c r="L33" s="114">
        <v>4.5771000000000006</v>
      </c>
      <c r="M33" s="114">
        <v>16.236000000000001</v>
      </c>
      <c r="N33" s="114">
        <v>5.4252000000000011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4.5672000000000006</v>
      </c>
      <c r="U33" s="114">
        <v>5.3822999999999999</v>
      </c>
      <c r="V33" s="331">
        <f t="shared" si="6"/>
        <v>23.545500000000001</v>
      </c>
      <c r="W33" s="331"/>
      <c r="X33" s="331">
        <f t="shared" si="3"/>
        <v>1.7149760000000001</v>
      </c>
      <c r="Y33" s="331">
        <f t="shared" si="5"/>
        <v>25.260476000000001</v>
      </c>
      <c r="Z33" s="331">
        <f t="shared" si="4"/>
        <v>28.392108</v>
      </c>
      <c r="AA33" s="331">
        <f>'табл2 субаб и сторонние'!BT30</f>
        <v>16.196862866973188</v>
      </c>
      <c r="AB33" s="332">
        <f t="shared" si="2"/>
        <v>9.0636131330268128</v>
      </c>
    </row>
    <row r="34" spans="1:28" ht="15.75" x14ac:dyDescent="0.25">
      <c r="A34" s="334" t="s">
        <v>18</v>
      </c>
      <c r="B34" s="114">
        <v>4.6639999999999997</v>
      </c>
      <c r="C34" s="114">
        <v>2.7279999999999998</v>
      </c>
      <c r="D34" s="114">
        <v>4.3120000000000003</v>
      </c>
      <c r="E34" s="114">
        <v>2.7279999999999998</v>
      </c>
      <c r="F34" s="114">
        <v>0</v>
      </c>
      <c r="G34" s="114">
        <v>0</v>
      </c>
      <c r="H34" s="114">
        <v>1.764</v>
      </c>
      <c r="I34" s="114">
        <v>1.3655999999999999</v>
      </c>
      <c r="J34" s="114">
        <v>1.3759999999999998E-3</v>
      </c>
      <c r="K34" s="114">
        <v>2.0799999999999999E-4</v>
      </c>
      <c r="L34" s="114">
        <v>4.29</v>
      </c>
      <c r="M34" s="114">
        <v>18.7044</v>
      </c>
      <c r="N34" s="114">
        <v>6.8211000000000004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4.2866999999999997</v>
      </c>
      <c r="U34" s="114">
        <v>6.7815000000000003</v>
      </c>
      <c r="V34" s="331">
        <f t="shared" si="6"/>
        <v>24.373799999999999</v>
      </c>
      <c r="W34" s="331"/>
      <c r="X34" s="331">
        <f t="shared" si="3"/>
        <v>1.7653760000000001</v>
      </c>
      <c r="Y34" s="331">
        <f t="shared" si="5"/>
        <v>26.139175999999999</v>
      </c>
      <c r="Z34" s="331">
        <f t="shared" si="4"/>
        <v>32.307707999999998</v>
      </c>
      <c r="AA34" s="331">
        <f>'табл2 субаб и сторонние'!BT31</f>
        <v>15.519342727777566</v>
      </c>
      <c r="AB34" s="332">
        <f t="shared" si="2"/>
        <v>10.619833272222433</v>
      </c>
    </row>
    <row r="35" spans="1:28" x14ac:dyDescent="0.25">
      <c r="A35" s="335" t="s">
        <v>19</v>
      </c>
      <c r="B35" s="119">
        <f>SUM(B10:B34)</f>
        <v>112.40799999999997</v>
      </c>
      <c r="C35" s="119">
        <f>SUM(C10:C34)</f>
        <v>65.800000000000011</v>
      </c>
      <c r="D35" s="119">
        <f>SUM(D10:D34)</f>
        <v>111.50400000000002</v>
      </c>
      <c r="E35" s="119">
        <f>SUM(E10:E34)</f>
        <v>71.496000000000009</v>
      </c>
      <c r="F35" s="119">
        <f t="shared" ref="F35:N35" si="7">SUM(F10:F34)</f>
        <v>5</v>
      </c>
      <c r="G35" s="119">
        <f t="shared" si="7"/>
        <v>6</v>
      </c>
      <c r="H35" s="119">
        <f t="shared" si="7"/>
        <v>50.629599999999996</v>
      </c>
      <c r="I35" s="119">
        <f t="shared" si="7"/>
        <v>41.621599999999994</v>
      </c>
      <c r="J35" s="119">
        <f t="shared" si="7"/>
        <v>9.0327520000000003</v>
      </c>
      <c r="K35" s="119">
        <f t="shared" si="7"/>
        <v>10.005024000000004</v>
      </c>
      <c r="L35" s="119">
        <f t="shared" si="7"/>
        <v>173.82510000000005</v>
      </c>
      <c r="M35" s="119">
        <f t="shared" si="7"/>
        <v>419.74140000000006</v>
      </c>
      <c r="N35" s="119">
        <f>SUM(N11:N34)</f>
        <v>137.04239999999999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f t="shared" ref="T35:U35" si="8">SUM(T10:T34)</f>
        <v>182.13219999999998</v>
      </c>
      <c r="U35" s="119">
        <f t="shared" si="8"/>
        <v>155.59699999999995</v>
      </c>
      <c r="V35" s="119">
        <f t="shared" ref="V35:Z35" si="9">SUM(V11:V34)</f>
        <v>682.91169999999977</v>
      </c>
      <c r="W35" s="119">
        <f t="shared" si="9"/>
        <v>0</v>
      </c>
      <c r="X35" s="119">
        <f t="shared" si="9"/>
        <v>43.662352000000006</v>
      </c>
      <c r="Y35" s="119">
        <f t="shared" si="9"/>
        <v>726.57405199999994</v>
      </c>
      <c r="Z35" s="119">
        <f t="shared" si="9"/>
        <v>708.26102400000013</v>
      </c>
      <c r="AA35" s="119">
        <f>SUM(AA11:AA34)</f>
        <v>497.24605304697155</v>
      </c>
      <c r="AB35" s="119">
        <f>SUM(AB11:AB34)</f>
        <v>229.32799895302833</v>
      </c>
    </row>
    <row r="36" spans="1:28" x14ac:dyDescent="0.25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8"/>
    </row>
    <row r="37" spans="1:28" ht="15.75" x14ac:dyDescent="0.25">
      <c r="A37" s="339" t="s">
        <v>31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8"/>
    </row>
    <row r="38" spans="1:28" ht="15.75" thickBot="1" x14ac:dyDescent="0.3">
      <c r="A38" s="340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2"/>
    </row>
  </sheetData>
  <mergeCells count="34">
    <mergeCell ref="T3:T9"/>
    <mergeCell ref="U3:U9"/>
    <mergeCell ref="R3:R9"/>
    <mergeCell ref="S3:S9"/>
    <mergeCell ref="Z3:Z9"/>
    <mergeCell ref="X5:X9"/>
    <mergeCell ref="Y3:Y5"/>
    <mergeCell ref="V5:V9"/>
    <mergeCell ref="W5:W9"/>
    <mergeCell ref="Y8:Y9"/>
    <mergeCell ref="J3:J9"/>
    <mergeCell ref="L3:L9"/>
    <mergeCell ref="P3:P9"/>
    <mergeCell ref="Q3:Q9"/>
    <mergeCell ref="K3:K9"/>
    <mergeCell ref="M3:M9"/>
    <mergeCell ref="N3:N9"/>
    <mergeCell ref="O3:O9"/>
    <mergeCell ref="A1:AB1"/>
    <mergeCell ref="A2:B2"/>
    <mergeCell ref="D2:J2"/>
    <mergeCell ref="V2:AB2"/>
    <mergeCell ref="A3:A9"/>
    <mergeCell ref="B3:B9"/>
    <mergeCell ref="AA3:AA9"/>
    <mergeCell ref="AB3:AB9"/>
    <mergeCell ref="D3:D9"/>
    <mergeCell ref="F3:F9"/>
    <mergeCell ref="C3:C9"/>
    <mergeCell ref="E3:E9"/>
    <mergeCell ref="V3:X4"/>
    <mergeCell ref="G3:G9"/>
    <mergeCell ref="I3:I9"/>
    <mergeCell ref="H3:H9"/>
  </mergeCells>
  <phoneticPr fontId="16" type="noConversion"/>
  <pageMargins left="0.23622047244094491" right="0.23622047244094491" top="0.74803149606299213" bottom="0.74803149606299213" header="0.31496062992125984" footer="0.31496062992125984"/>
  <pageSetup paperSize="8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K40"/>
  <sheetViews>
    <sheetView topLeftCell="A4" zoomScaleSheetLayoutView="80" workbookViewId="0">
      <selection activeCell="J10" sqref="J10"/>
    </sheetView>
  </sheetViews>
  <sheetFormatPr defaultRowHeight="15" x14ac:dyDescent="0.25"/>
  <cols>
    <col min="1" max="1" width="3.140625" customWidth="1"/>
    <col min="2" max="2" width="8.5703125" customWidth="1"/>
    <col min="3" max="3" width="8.7109375" customWidth="1"/>
    <col min="4" max="5" width="8" customWidth="1"/>
    <col min="7" max="7" width="8.7109375" customWidth="1"/>
    <col min="8" max="8" width="10.5703125" customWidth="1"/>
    <col min="9" max="9" width="12" customWidth="1"/>
    <col min="10" max="10" width="8" customWidth="1"/>
    <col min="11" max="11" width="12.7109375" customWidth="1"/>
  </cols>
  <sheetData>
    <row r="1" spans="2:11" ht="27.75" customHeight="1" thickBot="1" x14ac:dyDescent="0.3"/>
    <row r="2" spans="2:11" ht="41.25" customHeight="1" x14ac:dyDescent="0.25">
      <c r="B2" s="233" t="s">
        <v>33</v>
      </c>
      <c r="C2" s="234"/>
      <c r="D2" s="234"/>
      <c r="E2" s="234"/>
      <c r="F2" s="234"/>
      <c r="G2" s="234"/>
      <c r="H2" s="90"/>
      <c r="I2" s="247" t="s">
        <v>273</v>
      </c>
      <c r="J2" s="247"/>
      <c r="K2" s="248"/>
    </row>
    <row r="3" spans="2:11" s="18" customFormat="1" ht="39.75" customHeight="1" x14ac:dyDescent="0.25">
      <c r="B3" s="249" t="s">
        <v>226</v>
      </c>
      <c r="C3" s="250"/>
      <c r="D3" s="250"/>
      <c r="E3" s="250"/>
      <c r="F3" s="250"/>
      <c r="G3" s="250"/>
      <c r="H3" s="250"/>
      <c r="I3" s="250"/>
      <c r="J3" s="250"/>
      <c r="K3" s="251"/>
    </row>
    <row r="4" spans="2:11" s="18" customFormat="1" ht="37.5" customHeight="1" x14ac:dyDescent="0.25">
      <c r="B4" s="252" t="s">
        <v>227</v>
      </c>
      <c r="C4" s="253"/>
      <c r="D4" s="253"/>
      <c r="E4" s="253"/>
      <c r="F4" s="253"/>
      <c r="G4" s="253"/>
      <c r="H4" s="253"/>
      <c r="I4" s="253"/>
      <c r="J4" s="253"/>
      <c r="K4" s="254"/>
    </row>
    <row r="5" spans="2:11" ht="35.25" customHeight="1" x14ac:dyDescent="0.25">
      <c r="B5" s="235" t="s">
        <v>0</v>
      </c>
      <c r="C5" s="255" t="s">
        <v>34</v>
      </c>
      <c r="D5" s="255"/>
      <c r="E5" s="255" t="s">
        <v>51</v>
      </c>
      <c r="F5" s="255"/>
      <c r="G5" s="255"/>
      <c r="H5" s="255"/>
      <c r="I5" s="242" t="s">
        <v>52</v>
      </c>
      <c r="J5" s="243"/>
      <c r="K5" s="238" t="s">
        <v>127</v>
      </c>
    </row>
    <row r="6" spans="2:11" ht="37.5" customHeight="1" x14ac:dyDescent="0.25">
      <c r="B6" s="236"/>
      <c r="C6" s="255"/>
      <c r="D6" s="255"/>
      <c r="E6" s="255"/>
      <c r="F6" s="255"/>
      <c r="G6" s="255"/>
      <c r="H6" s="255"/>
      <c r="I6" s="244"/>
      <c r="J6" s="245"/>
      <c r="K6" s="239"/>
    </row>
    <row r="7" spans="2:11" ht="36" x14ac:dyDescent="0.25">
      <c r="B7" s="236"/>
      <c r="C7" s="246" t="s">
        <v>35</v>
      </c>
      <c r="D7" s="246" t="s">
        <v>36</v>
      </c>
      <c r="E7" s="246" t="s">
        <v>37</v>
      </c>
      <c r="F7" s="262" t="s">
        <v>38</v>
      </c>
      <c r="G7" s="246" t="s">
        <v>39</v>
      </c>
      <c r="H7" s="240" t="s">
        <v>48</v>
      </c>
      <c r="I7" s="2" t="s">
        <v>49</v>
      </c>
      <c r="J7" s="2" t="s">
        <v>50</v>
      </c>
      <c r="K7" s="91"/>
    </row>
    <row r="8" spans="2:11" ht="14.25" customHeight="1" x14ac:dyDescent="0.25">
      <c r="B8" s="237"/>
      <c r="C8" s="246"/>
      <c r="D8" s="246"/>
      <c r="E8" s="246"/>
      <c r="F8" s="262"/>
      <c r="G8" s="246"/>
      <c r="H8" s="241"/>
      <c r="I8" s="2" t="s">
        <v>53</v>
      </c>
      <c r="J8" s="2" t="s">
        <v>54</v>
      </c>
      <c r="K8" s="92"/>
    </row>
    <row r="9" spans="2:11" ht="25.5" customHeight="1" x14ac:dyDescent="0.25">
      <c r="B9" s="93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4" t="s">
        <v>40</v>
      </c>
      <c r="J9" s="1">
        <v>8</v>
      </c>
      <c r="K9" s="94">
        <v>9</v>
      </c>
    </row>
    <row r="10" spans="2:11" ht="15.75" x14ac:dyDescent="0.25">
      <c r="B10" s="79" t="s">
        <v>7</v>
      </c>
      <c r="C10" s="121">
        <v>48.617199999999997</v>
      </c>
      <c r="D10" s="5"/>
      <c r="E10" s="5"/>
      <c r="F10" s="5"/>
      <c r="G10" s="5"/>
      <c r="H10" s="5"/>
      <c r="I10" s="5">
        <f>SUM(C10:H10)</f>
        <v>48.617199999999997</v>
      </c>
      <c r="J10" s="5">
        <f>'Ведомость учета'!Z11</f>
        <v>39.087223999999999</v>
      </c>
      <c r="K10" s="95">
        <f>'Ведомость учета'!AA11</f>
        <v>17.122483484930424</v>
      </c>
    </row>
    <row r="11" spans="2:11" ht="15.75" x14ac:dyDescent="0.25">
      <c r="B11" s="79" t="s">
        <v>20</v>
      </c>
      <c r="C11" s="121">
        <v>46.747199999999999</v>
      </c>
      <c r="D11" s="5"/>
      <c r="E11" s="5"/>
      <c r="F11" s="5"/>
      <c r="G11" s="5"/>
      <c r="H11" s="5"/>
      <c r="I11" s="5">
        <f t="shared" ref="I11:I33" si="0">SUM(C11:H11)</f>
        <v>46.747199999999999</v>
      </c>
      <c r="J11" s="5">
        <f>'Ведомость учета'!Z12</f>
        <v>39.570908000000003</v>
      </c>
      <c r="K11" s="95">
        <f>'Ведомость учета'!AA12</f>
        <v>16.023881523470269</v>
      </c>
    </row>
    <row r="12" spans="2:11" ht="15.75" x14ac:dyDescent="0.25">
      <c r="B12" s="79" t="s">
        <v>21</v>
      </c>
      <c r="C12" s="121">
        <v>43.977599999999995</v>
      </c>
      <c r="D12" s="5"/>
      <c r="E12" s="5"/>
      <c r="F12" s="5"/>
      <c r="G12" s="5"/>
      <c r="H12" s="5"/>
      <c r="I12" s="5">
        <f t="shared" si="0"/>
        <v>43.977599999999995</v>
      </c>
      <c r="J12" s="5">
        <f>'Ведомость учета'!Z13</f>
        <v>39.668607999999999</v>
      </c>
      <c r="K12" s="95">
        <f>'Ведомость учета'!AA13</f>
        <v>14.702190581211321</v>
      </c>
    </row>
    <row r="13" spans="2:11" ht="15.75" x14ac:dyDescent="0.25">
      <c r="B13" s="79" t="s">
        <v>22</v>
      </c>
      <c r="C13" s="121">
        <v>44.384399999999999</v>
      </c>
      <c r="D13" s="5"/>
      <c r="E13" s="5"/>
      <c r="F13" s="5"/>
      <c r="G13" s="5"/>
      <c r="H13" s="5"/>
      <c r="I13" s="5">
        <f t="shared" si="0"/>
        <v>44.384399999999999</v>
      </c>
      <c r="J13" s="5">
        <f>'Ведомость учета'!Z14</f>
        <v>39.273124000000003</v>
      </c>
      <c r="K13" s="95">
        <f>'Ведомость учета'!AA14</f>
        <v>14.783984378616843</v>
      </c>
    </row>
    <row r="14" spans="2:11" ht="15.75" x14ac:dyDescent="0.25">
      <c r="B14" s="79" t="s">
        <v>23</v>
      </c>
      <c r="C14" s="121">
        <v>48.674599999999998</v>
      </c>
      <c r="D14" s="5"/>
      <c r="E14" s="5"/>
      <c r="F14" s="5"/>
      <c r="G14" s="5"/>
      <c r="H14" s="5"/>
      <c r="I14" s="5">
        <f t="shared" si="0"/>
        <v>48.674599999999998</v>
      </c>
      <c r="J14" s="5">
        <f>'Ведомость учета'!Z15</f>
        <v>38.785808000000003</v>
      </c>
      <c r="K14" s="95">
        <f>'Ведомость учета'!AA15</f>
        <v>16.003152498550531</v>
      </c>
    </row>
    <row r="15" spans="2:11" ht="15.75" x14ac:dyDescent="0.25">
      <c r="B15" s="79" t="s">
        <v>24</v>
      </c>
      <c r="C15" s="121">
        <v>55.9696</v>
      </c>
      <c r="D15" s="5"/>
      <c r="E15" s="5"/>
      <c r="F15" s="5"/>
      <c r="G15" s="5"/>
      <c r="H15" s="5"/>
      <c r="I15" s="5">
        <f t="shared" si="0"/>
        <v>55.9696</v>
      </c>
      <c r="J15" s="5">
        <f>'Ведомость учета'!Z16</f>
        <v>38.374724000000001</v>
      </c>
      <c r="K15" s="95">
        <f>'Ведомость учета'!AA16</f>
        <v>18.435934943264243</v>
      </c>
    </row>
    <row r="16" spans="2:11" ht="15.75" x14ac:dyDescent="0.25">
      <c r="B16" s="79" t="s">
        <v>25</v>
      </c>
      <c r="C16" s="121">
        <v>66.6066</v>
      </c>
      <c r="D16" s="5"/>
      <c r="E16" s="5"/>
      <c r="F16" s="5"/>
      <c r="G16" s="5"/>
      <c r="H16" s="5"/>
      <c r="I16" s="5">
        <f t="shared" si="0"/>
        <v>66.6066</v>
      </c>
      <c r="J16" s="5">
        <f>'Ведомость учета'!Z17</f>
        <v>38.509208000000001</v>
      </c>
      <c r="K16" s="95">
        <f>'Ведомость учета'!AA17</f>
        <v>21.634837668328512</v>
      </c>
    </row>
    <row r="17" spans="2:11" ht="15.75" x14ac:dyDescent="0.25">
      <c r="B17" s="79" t="s">
        <v>26</v>
      </c>
      <c r="C17" s="121">
        <v>73.461200000000005</v>
      </c>
      <c r="D17" s="5"/>
      <c r="E17" s="5"/>
      <c r="F17" s="5"/>
      <c r="G17" s="5"/>
      <c r="H17" s="5"/>
      <c r="I17" s="5">
        <f t="shared" si="0"/>
        <v>73.461200000000005</v>
      </c>
      <c r="J17" s="5">
        <f>'Ведомость учета'!Z18</f>
        <v>30.019224000000001</v>
      </c>
      <c r="K17" s="95">
        <f>'Ведомость учета'!AA18</f>
        <v>24.289244476359318</v>
      </c>
    </row>
    <row r="18" spans="2:11" ht="15.75" x14ac:dyDescent="0.25">
      <c r="B18" s="79" t="s">
        <v>27</v>
      </c>
      <c r="C18" s="121">
        <v>68.746200000000002</v>
      </c>
      <c r="D18" s="5"/>
      <c r="E18" s="5"/>
      <c r="F18" s="5"/>
      <c r="G18" s="5"/>
      <c r="H18" s="5"/>
      <c r="I18" s="5">
        <f t="shared" si="0"/>
        <v>68.746200000000002</v>
      </c>
      <c r="J18" s="5">
        <f>'Ведомость учета'!Z19</f>
        <v>25.911408000000002</v>
      </c>
      <c r="K18" s="95">
        <f>'Ведомость учета'!AA19</f>
        <v>24.458509993238327</v>
      </c>
    </row>
    <row r="19" spans="2:11" ht="15.75" x14ac:dyDescent="0.25">
      <c r="B19" s="79" t="s">
        <v>32</v>
      </c>
      <c r="C19" s="121">
        <v>53.839399999999998</v>
      </c>
      <c r="D19" s="5"/>
      <c r="E19" s="5"/>
      <c r="F19" s="5"/>
      <c r="G19" s="5"/>
      <c r="H19" s="5"/>
      <c r="I19" s="5">
        <f t="shared" si="0"/>
        <v>53.839399999999998</v>
      </c>
      <c r="J19" s="5">
        <f>'Ведомость учета'!Z20</f>
        <v>24.926507999999998</v>
      </c>
      <c r="K19" s="95">
        <f>'Ведомость учета'!AA20</f>
        <v>23.407525004169383</v>
      </c>
    </row>
    <row r="20" spans="2:11" ht="15.75" x14ac:dyDescent="0.25">
      <c r="B20" s="79" t="s">
        <v>28</v>
      </c>
      <c r="C20" s="121">
        <v>51.672000000000004</v>
      </c>
      <c r="D20" s="5"/>
      <c r="E20" s="5"/>
      <c r="F20" s="5"/>
      <c r="G20" s="5"/>
      <c r="H20" s="5"/>
      <c r="I20" s="5">
        <f t="shared" si="0"/>
        <v>51.672000000000004</v>
      </c>
      <c r="J20" s="5">
        <f>'Ведомость учета'!Z21</f>
        <v>24.174191999999998</v>
      </c>
      <c r="K20" s="95">
        <f>'Ведомость учета'!AA21</f>
        <v>23.032744687492734</v>
      </c>
    </row>
    <row r="21" spans="2:11" ht="15.75" x14ac:dyDescent="0.25">
      <c r="B21" s="79" t="s">
        <v>29</v>
      </c>
      <c r="C21" s="121">
        <v>56.333800000000004</v>
      </c>
      <c r="D21" s="5"/>
      <c r="E21" s="5"/>
      <c r="F21" s="5"/>
      <c r="G21" s="5"/>
      <c r="H21" s="5"/>
      <c r="I21" s="5">
        <f t="shared" si="0"/>
        <v>56.333800000000004</v>
      </c>
      <c r="J21" s="5">
        <f>'Ведомость учета'!Z22</f>
        <v>25.060808000000002</v>
      </c>
      <c r="K21" s="95">
        <f>'Ведомость учета'!AA22</f>
        <v>25.067760855000728</v>
      </c>
    </row>
    <row r="22" spans="2:11" ht="15.75" x14ac:dyDescent="0.25">
      <c r="B22" s="79" t="s">
        <v>30</v>
      </c>
      <c r="C22" s="121">
        <v>56.905799999999999</v>
      </c>
      <c r="D22" s="5"/>
      <c r="E22" s="5"/>
      <c r="F22" s="5"/>
      <c r="G22" s="5"/>
      <c r="H22" s="5"/>
      <c r="I22" s="5">
        <f t="shared" si="0"/>
        <v>56.905799999999999</v>
      </c>
      <c r="J22" s="5">
        <f>'Ведомость учета'!Z23</f>
        <v>24.712491999999997</v>
      </c>
      <c r="K22" s="95">
        <f>'Ведомость учета'!AA23</f>
        <v>24.611831085716563</v>
      </c>
    </row>
    <row r="23" spans="2:11" ht="15.75" x14ac:dyDescent="0.25">
      <c r="B23" s="78" t="s">
        <v>8</v>
      </c>
      <c r="C23" s="121">
        <v>53.102000000000004</v>
      </c>
      <c r="D23" s="5"/>
      <c r="E23" s="5"/>
      <c r="F23" s="5"/>
      <c r="G23" s="5"/>
      <c r="H23" s="5"/>
      <c r="I23" s="5">
        <f t="shared" si="0"/>
        <v>53.102000000000004</v>
      </c>
      <c r="J23" s="5">
        <f>'Ведомость учета'!Z24</f>
        <v>22.771692000000002</v>
      </c>
      <c r="K23" s="95">
        <f>'Ведомость учета'!AA24</f>
        <v>24.803534100477975</v>
      </c>
    </row>
    <row r="24" spans="2:11" ht="15.75" x14ac:dyDescent="0.25">
      <c r="B24" s="78" t="s">
        <v>9</v>
      </c>
      <c r="C24" s="121">
        <v>49.401800000000001</v>
      </c>
      <c r="D24" s="5"/>
      <c r="E24" s="5"/>
      <c r="F24" s="5"/>
      <c r="G24" s="5"/>
      <c r="H24" s="5"/>
      <c r="I24" s="5">
        <f t="shared" si="0"/>
        <v>49.401800000000001</v>
      </c>
      <c r="J24" s="5">
        <f>'Ведомость учета'!Z25</f>
        <v>22.020092000000002</v>
      </c>
      <c r="K24" s="95">
        <f>'Ведомость учета'!AA25</f>
        <v>24.663824022860823</v>
      </c>
    </row>
    <row r="25" spans="2:11" ht="15.75" x14ac:dyDescent="0.25">
      <c r="B25" s="78" t="s">
        <v>10</v>
      </c>
      <c r="C25" s="121">
        <v>41.625</v>
      </c>
      <c r="D25" s="5"/>
      <c r="E25" s="5"/>
      <c r="F25" s="5"/>
      <c r="G25" s="5"/>
      <c r="H25" s="5"/>
      <c r="I25" s="5">
        <f t="shared" si="0"/>
        <v>41.625</v>
      </c>
      <c r="J25" s="5">
        <f>'Ведомость учета'!Z26</f>
        <v>19.903907999999998</v>
      </c>
      <c r="K25" s="95">
        <f>'Ведомость учета'!AA26</f>
        <v>24.15710199127416</v>
      </c>
    </row>
    <row r="26" spans="2:11" ht="15.75" x14ac:dyDescent="0.25">
      <c r="B26" s="78" t="s">
        <v>11</v>
      </c>
      <c r="C26" s="121">
        <v>34.281800000000004</v>
      </c>
      <c r="D26" s="5"/>
      <c r="E26" s="5"/>
      <c r="F26" s="5"/>
      <c r="G26" s="5"/>
      <c r="H26" s="5"/>
      <c r="I26" s="5">
        <f t="shared" si="0"/>
        <v>34.281800000000004</v>
      </c>
      <c r="J26" s="5">
        <f>'Ведомость учета'!Z27</f>
        <v>23.115091999999997</v>
      </c>
      <c r="K26" s="95">
        <f>'Ведомость учета'!AA27</f>
        <v>23.750315180781588</v>
      </c>
    </row>
    <row r="27" spans="2:11" ht="15.75" x14ac:dyDescent="0.25">
      <c r="B27" s="78" t="s">
        <v>12</v>
      </c>
      <c r="C27" s="121">
        <v>31.877600000000001</v>
      </c>
      <c r="D27" s="5"/>
      <c r="E27" s="5"/>
      <c r="F27" s="5"/>
      <c r="G27" s="5"/>
      <c r="H27" s="5"/>
      <c r="I27" s="5">
        <f t="shared" si="0"/>
        <v>31.877600000000001</v>
      </c>
      <c r="J27" s="5">
        <f>'Ведомость учета'!Z28</f>
        <v>23.766424000000001</v>
      </c>
      <c r="K27" s="95">
        <f>'Ведомость учета'!AA28</f>
        <v>21.765958385261744</v>
      </c>
    </row>
    <row r="28" spans="2:11" ht="15.75" x14ac:dyDescent="0.25">
      <c r="B28" s="78" t="s">
        <v>13</v>
      </c>
      <c r="C28" s="121">
        <v>33.261199999999995</v>
      </c>
      <c r="D28" s="5"/>
      <c r="E28" s="5"/>
      <c r="F28" s="5"/>
      <c r="G28" s="5"/>
      <c r="H28" s="5"/>
      <c r="I28" s="5">
        <f t="shared" si="0"/>
        <v>33.261199999999995</v>
      </c>
      <c r="J28" s="5">
        <f>'Ведомость учета'!Z29</f>
        <v>25.842008</v>
      </c>
      <c r="K28" s="95">
        <f>'Ведомость учета'!AA29</f>
        <v>20.609332031306653</v>
      </c>
    </row>
    <row r="29" spans="2:11" ht="15.75" x14ac:dyDescent="0.25">
      <c r="B29" s="78" t="s">
        <v>14</v>
      </c>
      <c r="C29" s="121">
        <v>33.142399999999995</v>
      </c>
      <c r="D29" s="5"/>
      <c r="E29" s="5"/>
      <c r="F29" s="5"/>
      <c r="G29" s="5"/>
      <c r="H29" s="5"/>
      <c r="I29" s="5">
        <f t="shared" si="0"/>
        <v>33.142399999999995</v>
      </c>
      <c r="J29" s="5">
        <f>'Ведомость учета'!Z30</f>
        <v>26.471424000000003</v>
      </c>
      <c r="K29" s="95">
        <f>'Ведомость учета'!AA30</f>
        <v>21.609830122929761</v>
      </c>
    </row>
    <row r="30" spans="2:11" ht="15.75" x14ac:dyDescent="0.25">
      <c r="B30" s="78" t="s">
        <v>15</v>
      </c>
      <c r="C30" s="121">
        <v>42.285000000000004</v>
      </c>
      <c r="D30" s="5"/>
      <c r="E30" s="5"/>
      <c r="F30" s="5"/>
      <c r="G30" s="5"/>
      <c r="H30" s="5"/>
      <c r="I30" s="5">
        <f t="shared" si="0"/>
        <v>42.285000000000004</v>
      </c>
      <c r="J30" s="5">
        <f>'Ведомость учета'!Z31</f>
        <v>26.552708000000003</v>
      </c>
      <c r="K30" s="95">
        <f>'Ведомость учета'!AA31</f>
        <v>20.955273787828848</v>
      </c>
    </row>
    <row r="31" spans="2:11" ht="15.75" x14ac:dyDescent="0.25">
      <c r="B31" s="78" t="s">
        <v>16</v>
      </c>
      <c r="C31" s="121">
        <v>53.346800000000002</v>
      </c>
      <c r="D31" s="5"/>
      <c r="E31" s="5"/>
      <c r="F31" s="5"/>
      <c r="G31" s="5"/>
      <c r="H31" s="5"/>
      <c r="I31" s="5">
        <f t="shared" si="0"/>
        <v>53.346800000000002</v>
      </c>
      <c r="J31" s="5">
        <f>'Ведомость учета'!Z32</f>
        <v>29.043624000000001</v>
      </c>
      <c r="K31" s="95">
        <f>'Ведомость учета'!AA32</f>
        <v>19.640596649150165</v>
      </c>
    </row>
    <row r="32" spans="2:11" ht="15.75" x14ac:dyDescent="0.25">
      <c r="B32" s="78" t="s">
        <v>17</v>
      </c>
      <c r="C32" s="121">
        <v>54.457999999999998</v>
      </c>
      <c r="D32" s="5"/>
      <c r="E32" s="5"/>
      <c r="F32" s="5"/>
      <c r="G32" s="5"/>
      <c r="H32" s="5"/>
      <c r="I32" s="5">
        <f t="shared" si="0"/>
        <v>54.457999999999998</v>
      </c>
      <c r="J32" s="5">
        <f>'Ведомость учета'!Z33</f>
        <v>28.392108</v>
      </c>
      <c r="K32" s="95">
        <f>'Ведомость учета'!AA33</f>
        <v>16.196862866973188</v>
      </c>
    </row>
    <row r="33" spans="2:11" ht="15.75" x14ac:dyDescent="0.25">
      <c r="B33" s="78" t="s">
        <v>18</v>
      </c>
      <c r="C33" s="121">
        <v>56.011000000000003</v>
      </c>
      <c r="D33" s="5"/>
      <c r="E33" s="5"/>
      <c r="F33" s="5"/>
      <c r="G33" s="5"/>
      <c r="H33" s="5"/>
      <c r="I33" s="5">
        <f t="shared" si="0"/>
        <v>56.011000000000003</v>
      </c>
      <c r="J33" s="5">
        <f>'Ведомость учета'!Z34</f>
        <v>32.307707999999998</v>
      </c>
      <c r="K33" s="95">
        <f>'Ведомость учета'!AA34</f>
        <v>15.519342727777566</v>
      </c>
    </row>
    <row r="34" spans="2:11" ht="31.5" customHeight="1" x14ac:dyDescent="0.25">
      <c r="B34" s="82" t="s">
        <v>41</v>
      </c>
      <c r="C34" s="104">
        <f>'Ведомость учета'!Y35</f>
        <v>726.57405199999994</v>
      </c>
      <c r="D34" s="4">
        <f t="shared" ref="D34:H34" si="1">SUM(D10:D33)</f>
        <v>0</v>
      </c>
      <c r="E34" s="4">
        <f t="shared" si="1"/>
        <v>0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4">
        <f>SUM(I10:I33)</f>
        <v>1198.7282</v>
      </c>
      <c r="J34" s="104">
        <f>'Ведомость учета'!Z35</f>
        <v>708.26102400000013</v>
      </c>
      <c r="K34" s="105">
        <f>'Ведомость учета'!AA35</f>
        <v>497.24605304697155</v>
      </c>
    </row>
    <row r="35" spans="2:11" ht="51.75" customHeight="1" x14ac:dyDescent="0.25">
      <c r="B35" s="82" t="s">
        <v>59</v>
      </c>
      <c r="C35" s="4"/>
      <c r="D35" s="5"/>
      <c r="E35" s="5"/>
      <c r="F35" s="5"/>
      <c r="G35" s="5"/>
      <c r="H35" s="5"/>
      <c r="I35" s="5"/>
      <c r="J35" s="5"/>
      <c r="K35" s="95"/>
    </row>
    <row r="36" spans="2:11" ht="14.25" customHeight="1" x14ac:dyDescent="0.25">
      <c r="B36" s="259"/>
      <c r="C36" s="260"/>
      <c r="D36" s="260"/>
      <c r="E36" s="260"/>
      <c r="F36" s="260"/>
      <c r="G36" s="260"/>
      <c r="H36" s="260"/>
      <c r="I36" s="260"/>
      <c r="J36" s="260"/>
      <c r="K36" s="261"/>
    </row>
    <row r="37" spans="2:11" ht="21.75" customHeight="1" x14ac:dyDescent="0.25">
      <c r="B37" s="263" t="s">
        <v>43</v>
      </c>
      <c r="C37" s="264"/>
      <c r="D37" s="264"/>
      <c r="E37" s="264"/>
      <c r="F37" s="264"/>
      <c r="G37" s="264"/>
      <c r="H37" s="264"/>
      <c r="I37" s="264"/>
      <c r="J37" s="264"/>
      <c r="K37" s="265"/>
    </row>
    <row r="38" spans="2:11" ht="11.25" customHeight="1" x14ac:dyDescent="0.25">
      <c r="B38" s="96"/>
      <c r="C38" s="13"/>
      <c r="D38" s="13"/>
      <c r="E38" s="13"/>
      <c r="F38" s="13"/>
      <c r="G38" s="13"/>
      <c r="H38" s="13"/>
      <c r="I38" s="13"/>
      <c r="J38" s="13"/>
      <c r="K38" s="85"/>
    </row>
    <row r="39" spans="2:11" ht="57.75" customHeight="1" thickBot="1" x14ac:dyDescent="0.3">
      <c r="B39" s="256" t="s">
        <v>44</v>
      </c>
      <c r="C39" s="257"/>
      <c r="D39" s="257"/>
      <c r="E39" s="257"/>
      <c r="F39" s="257"/>
      <c r="G39" s="257"/>
      <c r="H39" s="257"/>
      <c r="I39" s="257"/>
      <c r="J39" s="257"/>
      <c r="K39" s="258"/>
    </row>
    <row r="40" spans="2:11" ht="39" customHeigh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18">
    <mergeCell ref="B39:K39"/>
    <mergeCell ref="D7:D8"/>
    <mergeCell ref="B36:K36"/>
    <mergeCell ref="E7:E8"/>
    <mergeCell ref="F7:F8"/>
    <mergeCell ref="B37:K37"/>
    <mergeCell ref="B2:G2"/>
    <mergeCell ref="B5:B8"/>
    <mergeCell ref="K5:K6"/>
    <mergeCell ref="H7:H8"/>
    <mergeCell ref="I5:J6"/>
    <mergeCell ref="C7:C8"/>
    <mergeCell ref="G7:G8"/>
    <mergeCell ref="I2:K2"/>
    <mergeCell ref="B3:K3"/>
    <mergeCell ref="B4:K4"/>
    <mergeCell ref="C5:D6"/>
    <mergeCell ref="E5:H6"/>
  </mergeCells>
  <phoneticPr fontId="16" type="noConversion"/>
  <printOptions horizontalCentered="1" verticalCentered="1"/>
  <pageMargins left="0.27559055118110237" right="0.23622047244094491" top="0" bottom="0" header="0" footer="0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BT38"/>
  <sheetViews>
    <sheetView tabSelected="1" zoomScaleNormal="100" zoomScaleSheetLayoutView="80" workbookViewId="0">
      <selection activeCell="BA32" sqref="BA32:BB32"/>
    </sheetView>
  </sheetViews>
  <sheetFormatPr defaultRowHeight="15" x14ac:dyDescent="0.25"/>
  <cols>
    <col min="1" max="1" width="0.140625" customWidth="1"/>
    <col min="2" max="2" width="2.7109375" hidden="1" customWidth="1"/>
    <col min="3" max="3" width="7.140625" customWidth="1"/>
    <col min="4" max="54" width="7.85546875" customWidth="1"/>
    <col min="55" max="55" width="8.28515625" bestFit="1" customWidth="1"/>
    <col min="56" max="71" width="7.85546875" customWidth="1"/>
    <col min="72" max="72" width="9.5703125" bestFit="1" customWidth="1"/>
  </cols>
  <sheetData>
    <row r="1" spans="3:72" ht="41.25" customHeight="1" x14ac:dyDescent="0.25">
      <c r="C1" s="274" t="s">
        <v>225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3" t="s">
        <v>273</v>
      </c>
      <c r="BL1" s="273"/>
      <c r="BM1" s="273"/>
      <c r="BN1" s="273"/>
      <c r="BO1" s="273"/>
      <c r="BP1" s="273"/>
      <c r="BQ1" s="273"/>
      <c r="BR1" s="273"/>
      <c r="BS1" s="273"/>
      <c r="BT1" s="273"/>
    </row>
    <row r="2" spans="3:72" s="18" customFormat="1" ht="18" customHeight="1" x14ac:dyDescent="0.25">
      <c r="C2" s="276" t="s">
        <v>230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</row>
    <row r="3" spans="3:72" s="18" customFormat="1" ht="18.75" customHeight="1" x14ac:dyDescent="0.25">
      <c r="C3" s="276" t="s">
        <v>227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</row>
    <row r="4" spans="3:72" ht="21.75" customHeight="1" x14ac:dyDescent="0.25">
      <c r="C4" s="287" t="s">
        <v>0</v>
      </c>
      <c r="D4" s="278" t="s">
        <v>57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80"/>
      <c r="BA4" s="281" t="s">
        <v>224</v>
      </c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2" t="s">
        <v>45</v>
      </c>
    </row>
    <row r="5" spans="3:72" ht="32.25" customHeight="1" x14ac:dyDescent="0.25">
      <c r="C5" s="288"/>
      <c r="D5" s="267" t="s">
        <v>162</v>
      </c>
      <c r="E5" s="267" t="s">
        <v>106</v>
      </c>
      <c r="F5" s="267" t="s">
        <v>113</v>
      </c>
      <c r="G5" s="267" t="s">
        <v>107</v>
      </c>
      <c r="H5" s="267" t="s">
        <v>108</v>
      </c>
      <c r="I5" s="271" t="s">
        <v>109</v>
      </c>
      <c r="J5" s="267" t="s">
        <v>111</v>
      </c>
      <c r="K5" s="267" t="s">
        <v>160</v>
      </c>
      <c r="L5" s="267" t="s">
        <v>110</v>
      </c>
      <c r="M5" s="267" t="s">
        <v>163</v>
      </c>
      <c r="N5" s="267" t="s">
        <v>264</v>
      </c>
      <c r="O5" s="267" t="s">
        <v>155</v>
      </c>
      <c r="P5" s="267" t="s">
        <v>221</v>
      </c>
      <c r="Q5" s="267" t="s">
        <v>112</v>
      </c>
      <c r="R5" s="267" t="s">
        <v>141</v>
      </c>
      <c r="S5" s="267" t="s">
        <v>222</v>
      </c>
      <c r="T5" s="267" t="s">
        <v>164</v>
      </c>
      <c r="U5" s="267" t="s">
        <v>223</v>
      </c>
      <c r="V5" s="267" t="s">
        <v>158</v>
      </c>
      <c r="W5" s="267" t="s">
        <v>157</v>
      </c>
      <c r="X5" s="267" t="s">
        <v>161</v>
      </c>
      <c r="Y5" s="267" t="s">
        <v>159</v>
      </c>
      <c r="Z5" s="267" t="s">
        <v>165</v>
      </c>
      <c r="AA5" s="267" t="s">
        <v>166</v>
      </c>
      <c r="AB5" s="267" t="s">
        <v>167</v>
      </c>
      <c r="AC5" s="267" t="s">
        <v>251</v>
      </c>
      <c r="AD5" s="285" t="s">
        <v>252</v>
      </c>
      <c r="AE5" s="266" t="s">
        <v>178</v>
      </c>
      <c r="AF5" s="266"/>
      <c r="AG5" s="266"/>
      <c r="AH5" s="266"/>
      <c r="AI5" s="268" t="s">
        <v>179</v>
      </c>
      <c r="AJ5" s="270"/>
      <c r="AK5" s="266" t="s">
        <v>200</v>
      </c>
      <c r="AL5" s="266"/>
      <c r="AM5" s="266"/>
      <c r="AN5" s="108" t="s">
        <v>250</v>
      </c>
      <c r="AO5" s="108" t="s">
        <v>263</v>
      </c>
      <c r="AP5" s="268" t="s">
        <v>178</v>
      </c>
      <c r="AQ5" s="269"/>
      <c r="AR5" s="269"/>
      <c r="AS5" s="269"/>
      <c r="AT5" s="269"/>
      <c r="AU5" s="269"/>
      <c r="AV5" s="269"/>
      <c r="AW5" s="269"/>
      <c r="AX5" s="270"/>
      <c r="AY5" s="266" t="s">
        <v>180</v>
      </c>
      <c r="AZ5" s="266"/>
      <c r="BA5" s="272" t="s">
        <v>201</v>
      </c>
      <c r="BB5" s="272"/>
      <c r="BC5" s="272"/>
      <c r="BD5" s="266" t="s">
        <v>265</v>
      </c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 t="s">
        <v>204</v>
      </c>
      <c r="BR5" s="266"/>
      <c r="BS5" s="266"/>
      <c r="BT5" s="283"/>
    </row>
    <row r="6" spans="3:72" ht="121.5" customHeight="1" x14ac:dyDescent="0.25">
      <c r="C6" s="288"/>
      <c r="D6" s="267"/>
      <c r="E6" s="267"/>
      <c r="F6" s="267"/>
      <c r="G6" s="267"/>
      <c r="H6" s="267"/>
      <c r="I6" s="271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86"/>
      <c r="AE6" s="75" t="s">
        <v>181</v>
      </c>
      <c r="AF6" s="75" t="s">
        <v>182</v>
      </c>
      <c r="AG6" s="75" t="s">
        <v>183</v>
      </c>
      <c r="AH6" s="75" t="s">
        <v>184</v>
      </c>
      <c r="AI6" s="116" t="s">
        <v>185</v>
      </c>
      <c r="AJ6" s="116" t="s">
        <v>186</v>
      </c>
      <c r="AK6" s="116" t="s">
        <v>187</v>
      </c>
      <c r="AL6" s="116" t="s">
        <v>188</v>
      </c>
      <c r="AM6" s="116" t="s">
        <v>189</v>
      </c>
      <c r="AN6" s="115" t="s">
        <v>249</v>
      </c>
      <c r="AO6" s="115" t="s">
        <v>262</v>
      </c>
      <c r="AP6" s="116" t="s">
        <v>190</v>
      </c>
      <c r="AQ6" s="116" t="s">
        <v>191</v>
      </c>
      <c r="AR6" s="116" t="s">
        <v>192</v>
      </c>
      <c r="AS6" s="116" t="s">
        <v>193</v>
      </c>
      <c r="AT6" s="116" t="s">
        <v>253</v>
      </c>
      <c r="AU6" s="116" t="s">
        <v>194</v>
      </c>
      <c r="AV6" s="116" t="s">
        <v>195</v>
      </c>
      <c r="AW6" s="116" t="s">
        <v>196</v>
      </c>
      <c r="AX6" s="116" t="s">
        <v>197</v>
      </c>
      <c r="AY6" s="116" t="s">
        <v>198</v>
      </c>
      <c r="AZ6" s="116" t="s">
        <v>199</v>
      </c>
      <c r="BA6" s="117" t="s">
        <v>202</v>
      </c>
      <c r="BB6" s="117" t="s">
        <v>248</v>
      </c>
      <c r="BC6" s="117" t="s">
        <v>203</v>
      </c>
      <c r="BD6" s="118" t="s">
        <v>205</v>
      </c>
      <c r="BE6" s="118" t="s">
        <v>206</v>
      </c>
      <c r="BF6" s="118" t="s">
        <v>207</v>
      </c>
      <c r="BG6" s="118" t="s">
        <v>208</v>
      </c>
      <c r="BH6" s="118" t="s">
        <v>209</v>
      </c>
      <c r="BI6" s="118" t="s">
        <v>210</v>
      </c>
      <c r="BJ6" s="118" t="s">
        <v>211</v>
      </c>
      <c r="BK6" s="118" t="s">
        <v>212</v>
      </c>
      <c r="BL6" s="118" t="s">
        <v>213</v>
      </c>
      <c r="BM6" s="118" t="s">
        <v>214</v>
      </c>
      <c r="BN6" s="118" t="s">
        <v>215</v>
      </c>
      <c r="BO6" s="76" t="s">
        <v>216</v>
      </c>
      <c r="BP6" s="76" t="s">
        <v>217</v>
      </c>
      <c r="BQ6" s="76" t="s">
        <v>218</v>
      </c>
      <c r="BR6" s="76" t="s">
        <v>219</v>
      </c>
      <c r="BS6" s="76" t="s">
        <v>220</v>
      </c>
      <c r="BT6" s="284"/>
    </row>
    <row r="7" spans="3:72" ht="14.25" customHeight="1" x14ac:dyDescent="0.25">
      <c r="C7" s="289"/>
      <c r="D7" s="77">
        <v>1</v>
      </c>
      <c r="E7" s="77">
        <f>D7+1</f>
        <v>2</v>
      </c>
      <c r="F7" s="77">
        <f>E7+1</f>
        <v>3</v>
      </c>
      <c r="G7" s="77">
        <f t="shared" ref="G7:AA7" si="0">F7+1</f>
        <v>4</v>
      </c>
      <c r="H7" s="77">
        <f t="shared" si="0"/>
        <v>5</v>
      </c>
      <c r="I7" s="77">
        <f t="shared" si="0"/>
        <v>6</v>
      </c>
      <c r="J7" s="77">
        <f t="shared" si="0"/>
        <v>7</v>
      </c>
      <c r="K7" s="77">
        <f t="shared" si="0"/>
        <v>8</v>
      </c>
      <c r="L7" s="77">
        <f t="shared" si="0"/>
        <v>9</v>
      </c>
      <c r="M7" s="77">
        <f t="shared" si="0"/>
        <v>10</v>
      </c>
      <c r="N7" s="77">
        <f t="shared" si="0"/>
        <v>11</v>
      </c>
      <c r="O7" s="77">
        <f t="shared" si="0"/>
        <v>12</v>
      </c>
      <c r="P7" s="77">
        <f t="shared" si="0"/>
        <v>13</v>
      </c>
      <c r="Q7" s="77">
        <f t="shared" si="0"/>
        <v>14</v>
      </c>
      <c r="R7" s="77">
        <f t="shared" si="0"/>
        <v>15</v>
      </c>
      <c r="S7" s="77">
        <f t="shared" si="0"/>
        <v>16</v>
      </c>
      <c r="T7" s="77">
        <f>S7+1</f>
        <v>17</v>
      </c>
      <c r="U7" s="77">
        <f>T7+1</f>
        <v>18</v>
      </c>
      <c r="V7" s="77">
        <f t="shared" si="0"/>
        <v>19</v>
      </c>
      <c r="W7" s="77">
        <f t="shared" si="0"/>
        <v>20</v>
      </c>
      <c r="X7" s="77">
        <f t="shared" si="0"/>
        <v>21</v>
      </c>
      <c r="Y7" s="77">
        <f t="shared" si="0"/>
        <v>22</v>
      </c>
      <c r="Z7" s="77">
        <f t="shared" si="0"/>
        <v>23</v>
      </c>
      <c r="AA7" s="77">
        <f t="shared" si="0"/>
        <v>24</v>
      </c>
      <c r="AB7" s="77">
        <f t="shared" ref="AB7:AP7" si="1">AA7+1</f>
        <v>25</v>
      </c>
      <c r="AC7" s="77">
        <f t="shared" si="1"/>
        <v>26</v>
      </c>
      <c r="AD7" s="77">
        <f>AC7+1</f>
        <v>27</v>
      </c>
      <c r="AE7" s="77">
        <f t="shared" si="1"/>
        <v>28</v>
      </c>
      <c r="AF7" s="77">
        <f t="shared" si="1"/>
        <v>29</v>
      </c>
      <c r="AG7" s="77">
        <f t="shared" si="1"/>
        <v>30</v>
      </c>
      <c r="AH7" s="77">
        <f t="shared" si="1"/>
        <v>31</v>
      </c>
      <c r="AI7" s="77">
        <f t="shared" si="1"/>
        <v>32</v>
      </c>
      <c r="AJ7" s="77">
        <f t="shared" si="1"/>
        <v>33</v>
      </c>
      <c r="AK7" s="77">
        <f t="shared" si="1"/>
        <v>34</v>
      </c>
      <c r="AL7" s="77">
        <f t="shared" si="1"/>
        <v>35</v>
      </c>
      <c r="AM7" s="77">
        <f t="shared" si="1"/>
        <v>36</v>
      </c>
      <c r="AN7" s="77">
        <f t="shared" si="1"/>
        <v>37</v>
      </c>
      <c r="AO7" s="77">
        <f t="shared" si="1"/>
        <v>38</v>
      </c>
      <c r="AP7" s="77">
        <f t="shared" si="1"/>
        <v>39</v>
      </c>
      <c r="AQ7" s="77">
        <f t="shared" ref="AQ7:BS7" si="2">AP7+1</f>
        <v>40</v>
      </c>
      <c r="AR7" s="77">
        <f t="shared" si="2"/>
        <v>41</v>
      </c>
      <c r="AS7" s="77">
        <f t="shared" si="2"/>
        <v>42</v>
      </c>
      <c r="AT7" s="77">
        <f t="shared" si="2"/>
        <v>43</v>
      </c>
      <c r="AU7" s="77">
        <f t="shared" si="2"/>
        <v>44</v>
      </c>
      <c r="AV7" s="77">
        <f t="shared" si="2"/>
        <v>45</v>
      </c>
      <c r="AW7" s="77">
        <f t="shared" si="2"/>
        <v>46</v>
      </c>
      <c r="AX7" s="77">
        <f t="shared" si="2"/>
        <v>47</v>
      </c>
      <c r="AY7" s="77">
        <f t="shared" si="2"/>
        <v>48</v>
      </c>
      <c r="AZ7" s="77">
        <f t="shared" si="2"/>
        <v>49</v>
      </c>
      <c r="BA7" s="77">
        <f t="shared" si="2"/>
        <v>50</v>
      </c>
      <c r="BB7" s="77">
        <f t="shared" si="2"/>
        <v>51</v>
      </c>
      <c r="BC7" s="77">
        <f t="shared" si="2"/>
        <v>52</v>
      </c>
      <c r="BD7" s="77">
        <f t="shared" si="2"/>
        <v>53</v>
      </c>
      <c r="BE7" s="77">
        <f t="shared" si="2"/>
        <v>54</v>
      </c>
      <c r="BF7" s="77">
        <f t="shared" si="2"/>
        <v>55</v>
      </c>
      <c r="BG7" s="77">
        <f t="shared" si="2"/>
        <v>56</v>
      </c>
      <c r="BH7" s="77">
        <f t="shared" si="2"/>
        <v>57</v>
      </c>
      <c r="BI7" s="77">
        <f t="shared" si="2"/>
        <v>58</v>
      </c>
      <c r="BJ7" s="77">
        <f t="shared" si="2"/>
        <v>59</v>
      </c>
      <c r="BK7" s="77">
        <f t="shared" si="2"/>
        <v>60</v>
      </c>
      <c r="BL7" s="77">
        <f t="shared" si="2"/>
        <v>61</v>
      </c>
      <c r="BM7" s="77">
        <f t="shared" si="2"/>
        <v>62</v>
      </c>
      <c r="BN7" s="77">
        <f t="shared" si="2"/>
        <v>63</v>
      </c>
      <c r="BO7" s="77">
        <f t="shared" si="2"/>
        <v>64</v>
      </c>
      <c r="BP7" s="77">
        <f t="shared" si="2"/>
        <v>65</v>
      </c>
      <c r="BQ7" s="77">
        <f t="shared" si="2"/>
        <v>66</v>
      </c>
      <c r="BR7" s="77">
        <f t="shared" si="2"/>
        <v>67</v>
      </c>
      <c r="BS7" s="77">
        <f t="shared" si="2"/>
        <v>68</v>
      </c>
      <c r="BT7" s="70">
        <f>BS7+1</f>
        <v>69</v>
      </c>
    </row>
    <row r="8" spans="3:72" ht="15.75" x14ac:dyDescent="0.25">
      <c r="C8" s="78" t="s">
        <v>7</v>
      </c>
      <c r="D8" s="73">
        <v>3.86748</v>
      </c>
      <c r="E8" s="73">
        <v>9.9000000000000005E-2</v>
      </c>
      <c r="F8" s="73">
        <v>8.4999999999999992E-2</v>
      </c>
      <c r="G8" s="73">
        <v>0</v>
      </c>
      <c r="H8" s="73">
        <v>3.0000000000000001E-3</v>
      </c>
      <c r="I8" s="73">
        <v>0</v>
      </c>
      <c r="J8" s="73">
        <v>0.30900000000000005</v>
      </c>
      <c r="K8" s="73">
        <v>0</v>
      </c>
      <c r="L8" s="73">
        <v>8.2000000000000003E-2</v>
      </c>
      <c r="M8" s="73">
        <v>5.4999999999999997E-3</v>
      </c>
      <c r="N8" s="73">
        <v>0</v>
      </c>
      <c r="O8" s="73">
        <v>0.49550000000000011</v>
      </c>
      <c r="P8" s="73">
        <v>0.37212028458218549</v>
      </c>
      <c r="Q8" s="73">
        <v>0</v>
      </c>
      <c r="R8" s="73">
        <v>4.3000000000000003E-2</v>
      </c>
      <c r="S8" s="73">
        <v>1.0493883231311745</v>
      </c>
      <c r="T8" s="73">
        <v>0</v>
      </c>
      <c r="U8" s="73">
        <v>8.0000000000000007E-7</v>
      </c>
      <c r="V8" s="73">
        <v>0</v>
      </c>
      <c r="W8" s="73">
        <v>0</v>
      </c>
      <c r="X8" s="73">
        <v>0</v>
      </c>
      <c r="Y8" s="73">
        <v>0</v>
      </c>
      <c r="Z8" s="73">
        <v>4.2000000000000003E-2</v>
      </c>
      <c r="AA8" s="73">
        <v>0</v>
      </c>
      <c r="AB8" s="73">
        <v>1.3640772170607491E-3</v>
      </c>
      <c r="AC8" s="73">
        <v>0</v>
      </c>
      <c r="AD8" s="73">
        <v>9.4E-2</v>
      </c>
      <c r="AE8" s="122">
        <v>0.53339999999999999</v>
      </c>
      <c r="AF8" s="122">
        <v>0.37080000000000002</v>
      </c>
      <c r="AG8" s="122">
        <v>0.37115999999999999</v>
      </c>
      <c r="AH8" s="122">
        <v>0.95899999999999996</v>
      </c>
      <c r="AI8" s="122">
        <v>0</v>
      </c>
      <c r="AJ8" s="122">
        <v>0</v>
      </c>
      <c r="AK8" s="122">
        <v>0</v>
      </c>
      <c r="AL8" s="122">
        <v>0</v>
      </c>
      <c r="AM8" s="122">
        <v>0</v>
      </c>
      <c r="AN8" s="122">
        <v>9.7919999999999993E-2</v>
      </c>
      <c r="AO8" s="122">
        <v>0.15659999999999999</v>
      </c>
      <c r="AP8" s="122">
        <v>0</v>
      </c>
      <c r="AQ8" s="122">
        <v>0.36780000000000002</v>
      </c>
      <c r="AR8" s="122">
        <v>5.16E-2</v>
      </c>
      <c r="AS8" s="122">
        <v>3.1800000000000002E-2</v>
      </c>
      <c r="AT8" s="122">
        <v>0.3654</v>
      </c>
      <c r="AU8" s="122">
        <v>0.15</v>
      </c>
      <c r="AV8" s="122">
        <v>0</v>
      </c>
      <c r="AW8" s="122">
        <v>0</v>
      </c>
      <c r="AX8" s="122">
        <v>0</v>
      </c>
      <c r="AY8" s="122">
        <v>1.9029999999999998E-2</v>
      </c>
      <c r="AZ8" s="122">
        <v>0</v>
      </c>
      <c r="BA8" s="343">
        <v>0.6137999999999999</v>
      </c>
      <c r="BB8" s="343">
        <v>1.7225999999999999</v>
      </c>
      <c r="BC8" s="343">
        <v>4.7355</v>
      </c>
      <c r="BD8" s="122">
        <v>0</v>
      </c>
      <c r="BE8" s="122">
        <v>1.6800000000000001E-3</v>
      </c>
      <c r="BF8" s="122">
        <v>1.4E-3</v>
      </c>
      <c r="BG8" s="122">
        <v>0</v>
      </c>
      <c r="BH8" s="122">
        <v>0</v>
      </c>
      <c r="BI8" s="122">
        <v>2.24E-2</v>
      </c>
      <c r="BJ8" s="122">
        <v>0</v>
      </c>
      <c r="BK8" s="122">
        <v>0</v>
      </c>
      <c r="BL8" s="122">
        <v>0</v>
      </c>
      <c r="BM8" s="122">
        <v>1.1199999999999999E-3</v>
      </c>
      <c r="BN8" s="122">
        <v>1.1199999999999999E-3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74">
        <f t="shared" ref="BT8:BT31" si="3">SUM(D8:BS8)</f>
        <v>17.122483484930424</v>
      </c>
    </row>
    <row r="9" spans="3:72" ht="15.75" x14ac:dyDescent="0.25">
      <c r="C9" s="79" t="s">
        <v>20</v>
      </c>
      <c r="D9" s="73">
        <v>3.8512799999999996</v>
      </c>
      <c r="E9" s="73">
        <v>0.10349999999999998</v>
      </c>
      <c r="F9" s="73">
        <v>6.5000000000000002E-2</v>
      </c>
      <c r="G9" s="73">
        <v>0</v>
      </c>
      <c r="H9" s="73">
        <v>3.0000000000000001E-3</v>
      </c>
      <c r="I9" s="73">
        <v>0</v>
      </c>
      <c r="J9" s="73">
        <v>0.30300000000000005</v>
      </c>
      <c r="K9" s="73">
        <v>0</v>
      </c>
      <c r="L9" s="73">
        <v>8.3000000000000004E-2</v>
      </c>
      <c r="M9" s="73">
        <v>5.0000000000000001E-3</v>
      </c>
      <c r="N9" s="73">
        <v>0</v>
      </c>
      <c r="O9" s="73">
        <v>0.48100000000000009</v>
      </c>
      <c r="P9" s="73">
        <v>0.34579101916363464</v>
      </c>
      <c r="Q9" s="73">
        <v>0</v>
      </c>
      <c r="R9" s="73">
        <v>0.04</v>
      </c>
      <c r="S9" s="73">
        <v>1.0101154270895716</v>
      </c>
      <c r="T9" s="73">
        <v>0</v>
      </c>
      <c r="U9" s="73">
        <v>9.9999999999999995E-7</v>
      </c>
      <c r="V9" s="73">
        <v>0</v>
      </c>
      <c r="W9" s="73">
        <v>0</v>
      </c>
      <c r="X9" s="73">
        <v>0</v>
      </c>
      <c r="Y9" s="73">
        <v>0</v>
      </c>
      <c r="Z9" s="73">
        <v>4.2000000000000003E-2</v>
      </c>
      <c r="AA9" s="73">
        <v>0</v>
      </c>
      <c r="AB9" s="73">
        <v>1.3640772170607491E-3</v>
      </c>
      <c r="AC9" s="73">
        <v>0</v>
      </c>
      <c r="AD9" s="73">
        <v>9.5000000000000001E-2</v>
      </c>
      <c r="AE9" s="122">
        <v>0.53759999999999997</v>
      </c>
      <c r="AF9" s="122">
        <v>0.37080000000000002</v>
      </c>
      <c r="AG9" s="122">
        <v>0.36036000000000001</v>
      </c>
      <c r="AH9" s="122">
        <v>0.96809999999999996</v>
      </c>
      <c r="AI9" s="122">
        <v>0</v>
      </c>
      <c r="AJ9" s="122">
        <v>0</v>
      </c>
      <c r="AK9" s="122">
        <v>0</v>
      </c>
      <c r="AL9" s="122">
        <v>0</v>
      </c>
      <c r="AM9" s="122">
        <v>0</v>
      </c>
      <c r="AN9" s="122">
        <v>9.7559999999999994E-2</v>
      </c>
      <c r="AO9" s="122">
        <v>0.153</v>
      </c>
      <c r="AP9" s="122">
        <v>0</v>
      </c>
      <c r="AQ9" s="122">
        <v>0.36659999999999998</v>
      </c>
      <c r="AR9" s="122">
        <v>5.16E-2</v>
      </c>
      <c r="AS9" s="122">
        <v>3.2399999999999998E-2</v>
      </c>
      <c r="AT9" s="122">
        <v>0.36599999999999999</v>
      </c>
      <c r="AU9" s="122">
        <v>0.15240000000000001</v>
      </c>
      <c r="AV9" s="122">
        <v>0</v>
      </c>
      <c r="AW9" s="122">
        <v>0</v>
      </c>
      <c r="AX9" s="122">
        <v>0</v>
      </c>
      <c r="AY9" s="122">
        <v>1.9029999999999998E-2</v>
      </c>
      <c r="AZ9" s="122">
        <v>0</v>
      </c>
      <c r="BA9" s="343">
        <v>0.59399999999999997</v>
      </c>
      <c r="BB9" s="343">
        <v>1.6071</v>
      </c>
      <c r="BC9" s="343">
        <v>3.8906999999999998</v>
      </c>
      <c r="BD9" s="122">
        <v>0</v>
      </c>
      <c r="BE9" s="122">
        <v>2.2399999999999998E-3</v>
      </c>
      <c r="BF9" s="122">
        <v>1.4E-3</v>
      </c>
      <c r="BG9" s="122">
        <v>0</v>
      </c>
      <c r="BH9" s="122">
        <v>0</v>
      </c>
      <c r="BI9" s="122">
        <v>2.1700000000000001E-2</v>
      </c>
      <c r="BJ9" s="122">
        <v>0</v>
      </c>
      <c r="BK9" s="122">
        <v>0</v>
      </c>
      <c r="BL9" s="122">
        <v>0</v>
      </c>
      <c r="BM9" s="122">
        <v>1.1199999999999999E-3</v>
      </c>
      <c r="BN9" s="122">
        <v>1.1199999999999999E-3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74">
        <f t="shared" si="3"/>
        <v>16.023881523470269</v>
      </c>
    </row>
    <row r="10" spans="3:72" ht="15.75" x14ac:dyDescent="0.25">
      <c r="C10" s="79" t="s">
        <v>21</v>
      </c>
      <c r="D10" s="73">
        <v>3.8355600000000001</v>
      </c>
      <c r="E10" s="73">
        <v>9.8000000000000004E-2</v>
      </c>
      <c r="F10" s="73">
        <v>7.9499999999999987E-2</v>
      </c>
      <c r="G10" s="73">
        <v>0</v>
      </c>
      <c r="H10" s="73">
        <v>3.0000000000000001E-3</v>
      </c>
      <c r="I10" s="73">
        <v>0</v>
      </c>
      <c r="J10" s="73">
        <v>0.29450000000000004</v>
      </c>
      <c r="K10" s="73">
        <v>0</v>
      </c>
      <c r="L10" s="73">
        <v>8.2500000000000004E-2</v>
      </c>
      <c r="M10" s="73">
        <v>5.0000000000000001E-3</v>
      </c>
      <c r="N10" s="73">
        <v>0</v>
      </c>
      <c r="O10" s="73">
        <v>0.47850000000000004</v>
      </c>
      <c r="P10" s="73">
        <v>0.34403573480239791</v>
      </c>
      <c r="Q10" s="73">
        <v>0</v>
      </c>
      <c r="R10" s="73">
        <v>0.04</v>
      </c>
      <c r="S10" s="73">
        <v>1.0436399691918623</v>
      </c>
      <c r="T10" s="73">
        <v>0</v>
      </c>
      <c r="U10" s="73">
        <v>8.0000000000000007E-7</v>
      </c>
      <c r="V10" s="73">
        <v>0</v>
      </c>
      <c r="W10" s="73">
        <v>0</v>
      </c>
      <c r="X10" s="73">
        <v>0</v>
      </c>
      <c r="Y10" s="73">
        <v>0</v>
      </c>
      <c r="Z10" s="73">
        <v>4.2000000000000003E-2</v>
      </c>
      <c r="AA10" s="73">
        <v>0</v>
      </c>
      <c r="AB10" s="73">
        <v>1.3640772170607491E-3</v>
      </c>
      <c r="AC10" s="73">
        <v>0</v>
      </c>
      <c r="AD10" s="73">
        <v>9.5000000000000001E-2</v>
      </c>
      <c r="AE10" s="122">
        <v>0.53129999999999999</v>
      </c>
      <c r="AF10" s="122">
        <v>0.36792000000000002</v>
      </c>
      <c r="AG10" s="122">
        <v>0.34488000000000002</v>
      </c>
      <c r="AH10" s="122">
        <v>0.95340000000000003</v>
      </c>
      <c r="AI10" s="122">
        <v>0</v>
      </c>
      <c r="AJ10" s="122">
        <v>0</v>
      </c>
      <c r="AK10" s="122">
        <v>0</v>
      </c>
      <c r="AL10" s="122">
        <v>0</v>
      </c>
      <c r="AM10" s="122">
        <v>0</v>
      </c>
      <c r="AN10" s="122">
        <v>9.8280000000000006E-2</v>
      </c>
      <c r="AO10" s="122">
        <v>0.13536000000000001</v>
      </c>
      <c r="AP10" s="122">
        <v>0</v>
      </c>
      <c r="AQ10" s="122">
        <v>0.36599999999999999</v>
      </c>
      <c r="AR10" s="122">
        <v>5.2200000000000003E-2</v>
      </c>
      <c r="AS10" s="122">
        <v>3.2399999999999998E-2</v>
      </c>
      <c r="AT10" s="122">
        <v>0.36659999999999998</v>
      </c>
      <c r="AU10" s="122">
        <v>0.14460000000000001</v>
      </c>
      <c r="AV10" s="122">
        <v>0</v>
      </c>
      <c r="AW10" s="122">
        <v>0</v>
      </c>
      <c r="AX10" s="122">
        <v>0</v>
      </c>
      <c r="AY10" s="122">
        <v>1.9029999999999998E-2</v>
      </c>
      <c r="AZ10" s="122">
        <v>0</v>
      </c>
      <c r="BA10" s="343">
        <v>0.6137999999999999</v>
      </c>
      <c r="BB10" s="343">
        <v>1.6005</v>
      </c>
      <c r="BC10" s="343">
        <v>2.6070000000000002</v>
      </c>
      <c r="BD10" s="122">
        <v>0</v>
      </c>
      <c r="BE10" s="122">
        <v>2.2399999999999998E-3</v>
      </c>
      <c r="BF10" s="122">
        <v>6.9999999999999999E-4</v>
      </c>
      <c r="BG10" s="122">
        <v>0</v>
      </c>
      <c r="BH10" s="122">
        <v>0</v>
      </c>
      <c r="BI10" s="122">
        <v>2.1700000000000001E-2</v>
      </c>
      <c r="BJ10" s="122">
        <v>0</v>
      </c>
      <c r="BK10" s="122">
        <v>0</v>
      </c>
      <c r="BL10" s="122">
        <v>0</v>
      </c>
      <c r="BM10" s="122">
        <v>1.1199999999999999E-3</v>
      </c>
      <c r="BN10" s="122">
        <v>5.5999999999999995E-4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74">
        <f t="shared" si="3"/>
        <v>14.702190581211321</v>
      </c>
    </row>
    <row r="11" spans="3:72" ht="15.75" x14ac:dyDescent="0.25">
      <c r="C11" s="79" t="s">
        <v>22</v>
      </c>
      <c r="D11" s="73">
        <v>3.8203199999999997</v>
      </c>
      <c r="E11" s="73">
        <v>0.10549999999999998</v>
      </c>
      <c r="F11" s="73">
        <v>6.9499999999999992E-2</v>
      </c>
      <c r="G11" s="73">
        <v>0</v>
      </c>
      <c r="H11" s="73">
        <v>3.0000000000000001E-3</v>
      </c>
      <c r="I11" s="73">
        <v>0</v>
      </c>
      <c r="J11" s="73">
        <v>0.29800000000000004</v>
      </c>
      <c r="K11" s="73">
        <v>0</v>
      </c>
      <c r="L11" s="73">
        <v>9.0499999999999997E-2</v>
      </c>
      <c r="M11" s="73">
        <v>4.5000000000000005E-3</v>
      </c>
      <c r="N11" s="73">
        <v>0</v>
      </c>
      <c r="O11" s="73">
        <v>0.47850000000000009</v>
      </c>
      <c r="P11" s="73">
        <v>0.34491337698301627</v>
      </c>
      <c r="Q11" s="73">
        <v>0</v>
      </c>
      <c r="R11" s="73">
        <v>3.6000000000000004E-2</v>
      </c>
      <c r="S11" s="73">
        <v>1.0306024008600281</v>
      </c>
      <c r="T11" s="73">
        <v>0</v>
      </c>
      <c r="U11" s="73">
        <v>9.9999999999999995E-7</v>
      </c>
      <c r="V11" s="73">
        <v>0</v>
      </c>
      <c r="W11" s="73">
        <v>0</v>
      </c>
      <c r="X11" s="73">
        <v>0</v>
      </c>
      <c r="Y11" s="73">
        <v>0</v>
      </c>
      <c r="Z11" s="73">
        <v>4.5673523556735235E-2</v>
      </c>
      <c r="AA11" s="73">
        <v>0</v>
      </c>
      <c r="AB11" s="73">
        <v>1.3640772170607491E-3</v>
      </c>
      <c r="AC11" s="73">
        <v>0</v>
      </c>
      <c r="AD11" s="73">
        <v>6.3500000000000001E-2</v>
      </c>
      <c r="AE11" s="122">
        <v>0.52429999999999999</v>
      </c>
      <c r="AF11" s="122">
        <v>0.36936000000000002</v>
      </c>
      <c r="AG11" s="122">
        <v>0.34127999999999997</v>
      </c>
      <c r="AH11" s="122">
        <v>0.93730000000000002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0.10008</v>
      </c>
      <c r="AO11" s="122">
        <v>0.13247999999999999</v>
      </c>
      <c r="AP11" s="122">
        <v>0</v>
      </c>
      <c r="AQ11" s="122">
        <v>0.36180000000000001</v>
      </c>
      <c r="AR11" s="122">
        <v>5.16E-2</v>
      </c>
      <c r="AS11" s="122">
        <v>3.1800000000000002E-2</v>
      </c>
      <c r="AT11" s="122">
        <v>0.36659999999999998</v>
      </c>
      <c r="AU11" s="122">
        <v>0.1386</v>
      </c>
      <c r="AV11" s="122">
        <v>0</v>
      </c>
      <c r="AW11" s="122">
        <v>0</v>
      </c>
      <c r="AX11" s="122">
        <v>0</v>
      </c>
      <c r="AY11" s="122">
        <v>1.9029999999999998E-2</v>
      </c>
      <c r="AZ11" s="122">
        <v>0</v>
      </c>
      <c r="BA11" s="343">
        <v>0.70289999999999997</v>
      </c>
      <c r="BB11" s="343">
        <v>1.4949000000000001</v>
      </c>
      <c r="BC11" s="343">
        <v>2.7918000000000003</v>
      </c>
      <c r="BD11" s="122">
        <v>0</v>
      </c>
      <c r="BE11" s="122">
        <v>2.8E-3</v>
      </c>
      <c r="BF11" s="122">
        <v>1.4E-3</v>
      </c>
      <c r="BG11" s="122">
        <v>0</v>
      </c>
      <c r="BH11" s="122">
        <v>0</v>
      </c>
      <c r="BI11" s="122">
        <v>2.24E-2</v>
      </c>
      <c r="BJ11" s="122">
        <v>0</v>
      </c>
      <c r="BK11" s="122">
        <v>0</v>
      </c>
      <c r="BL11" s="122">
        <v>0</v>
      </c>
      <c r="BM11" s="122">
        <v>5.5999999999999995E-4</v>
      </c>
      <c r="BN11" s="122">
        <v>1.1199999999999999E-3</v>
      </c>
      <c r="BO11" s="122">
        <v>0</v>
      </c>
      <c r="BP11" s="122">
        <v>0</v>
      </c>
      <c r="BQ11" s="122">
        <v>0</v>
      </c>
      <c r="BR11" s="122">
        <v>0</v>
      </c>
      <c r="BS11" s="122">
        <v>0</v>
      </c>
      <c r="BT11" s="74">
        <f t="shared" si="3"/>
        <v>14.783984378616843</v>
      </c>
    </row>
    <row r="12" spans="3:72" ht="15.75" x14ac:dyDescent="0.25">
      <c r="C12" s="79" t="s">
        <v>23</v>
      </c>
      <c r="D12" s="73">
        <v>3.7653600000000003</v>
      </c>
      <c r="E12" s="73">
        <v>9.8500000000000004E-2</v>
      </c>
      <c r="F12" s="73">
        <v>7.9999999999999988E-2</v>
      </c>
      <c r="G12" s="73">
        <v>0</v>
      </c>
      <c r="H12" s="73">
        <v>3.0000000000000001E-3</v>
      </c>
      <c r="I12" s="73">
        <v>0</v>
      </c>
      <c r="J12" s="73">
        <v>0.31000000000000005</v>
      </c>
      <c r="K12" s="73">
        <v>0</v>
      </c>
      <c r="L12" s="73">
        <v>9.1499999999999998E-2</v>
      </c>
      <c r="M12" s="73">
        <v>4.5000000000000005E-3</v>
      </c>
      <c r="N12" s="73">
        <v>0</v>
      </c>
      <c r="O12" s="73">
        <v>0.48250000000000004</v>
      </c>
      <c r="P12" s="73">
        <v>0.32648289119003066</v>
      </c>
      <c r="Q12" s="73">
        <v>0</v>
      </c>
      <c r="R12" s="73">
        <v>3.6000000000000004E-2</v>
      </c>
      <c r="S12" s="73">
        <v>1.1657812065866986</v>
      </c>
      <c r="T12" s="73">
        <v>6.0000000000000001E-3</v>
      </c>
      <c r="U12" s="73">
        <v>8.0000000000000007E-7</v>
      </c>
      <c r="V12" s="73">
        <v>0</v>
      </c>
      <c r="W12" s="73">
        <v>0</v>
      </c>
      <c r="X12" s="73">
        <v>0</v>
      </c>
      <c r="Y12" s="73">
        <v>0</v>
      </c>
      <c r="Z12" s="73">
        <v>4.1673523556735238E-2</v>
      </c>
      <c r="AA12" s="73">
        <v>0</v>
      </c>
      <c r="AB12" s="73">
        <v>1.3640772170607491E-3</v>
      </c>
      <c r="AC12" s="73">
        <v>0</v>
      </c>
      <c r="AD12" s="73">
        <v>4.5999999999999999E-2</v>
      </c>
      <c r="AE12" s="122">
        <v>0.52290000000000003</v>
      </c>
      <c r="AF12" s="122">
        <v>0.36</v>
      </c>
      <c r="AG12" s="122">
        <v>0.34488000000000002</v>
      </c>
      <c r="AH12" s="122">
        <v>0.9345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0.11448</v>
      </c>
      <c r="AO12" s="122">
        <v>0.14652000000000001</v>
      </c>
      <c r="AP12" s="122">
        <v>0</v>
      </c>
      <c r="AQ12" s="122">
        <v>0.3594</v>
      </c>
      <c r="AR12" s="122">
        <v>5.2200000000000003E-2</v>
      </c>
      <c r="AS12" s="122">
        <v>3.2399999999999998E-2</v>
      </c>
      <c r="AT12" s="122">
        <v>0.36720000000000003</v>
      </c>
      <c r="AU12" s="122">
        <v>0.1386</v>
      </c>
      <c r="AV12" s="122">
        <v>0</v>
      </c>
      <c r="AW12" s="122">
        <v>0</v>
      </c>
      <c r="AX12" s="122">
        <v>0</v>
      </c>
      <c r="AY12" s="122">
        <v>1.9029999999999998E-2</v>
      </c>
      <c r="AZ12" s="122">
        <v>0</v>
      </c>
      <c r="BA12" s="343">
        <v>0.67649999999999999</v>
      </c>
      <c r="BB12" s="343">
        <v>1.5015000000000001</v>
      </c>
      <c r="BC12" s="343">
        <v>3.9468000000000001</v>
      </c>
      <c r="BD12" s="122">
        <v>0</v>
      </c>
      <c r="BE12" s="122">
        <v>2.2399999999999998E-3</v>
      </c>
      <c r="BF12" s="122">
        <v>1.4E-3</v>
      </c>
      <c r="BG12" s="122">
        <v>0</v>
      </c>
      <c r="BH12" s="122">
        <v>0</v>
      </c>
      <c r="BI12" s="122">
        <v>2.1700000000000001E-2</v>
      </c>
      <c r="BJ12" s="122">
        <v>0</v>
      </c>
      <c r="BK12" s="122">
        <v>0</v>
      </c>
      <c r="BL12" s="122">
        <v>0</v>
      </c>
      <c r="BM12" s="122">
        <v>1.1199999999999999E-3</v>
      </c>
      <c r="BN12" s="122">
        <v>1.1199999999999999E-3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74">
        <f t="shared" si="3"/>
        <v>16.003152498550531</v>
      </c>
    </row>
    <row r="13" spans="3:72" ht="15.75" x14ac:dyDescent="0.25">
      <c r="C13" s="79" t="s">
        <v>24</v>
      </c>
      <c r="D13" s="73">
        <v>3.7462799999999996</v>
      </c>
      <c r="E13" s="73">
        <v>8.8000000000000009E-2</v>
      </c>
      <c r="F13" s="73">
        <v>5.45E-2</v>
      </c>
      <c r="G13" s="73">
        <v>0</v>
      </c>
      <c r="H13" s="73">
        <v>2.5000000000000001E-3</v>
      </c>
      <c r="I13" s="73">
        <v>0</v>
      </c>
      <c r="J13" s="73">
        <v>0.29950000000000004</v>
      </c>
      <c r="K13" s="73">
        <v>0</v>
      </c>
      <c r="L13" s="73">
        <v>8.3500000000000005E-2</v>
      </c>
      <c r="M13" s="73">
        <v>5.0000000000000001E-3</v>
      </c>
      <c r="N13" s="73">
        <v>0</v>
      </c>
      <c r="O13" s="73">
        <v>0.48150000000000004</v>
      </c>
      <c r="P13" s="73">
        <v>0.346668661344253</v>
      </c>
      <c r="Q13" s="73">
        <v>0</v>
      </c>
      <c r="R13" s="73">
        <v>3.3000000000000002E-2</v>
      </c>
      <c r="S13" s="73">
        <v>0.96031140470292564</v>
      </c>
      <c r="T13" s="73">
        <v>0.01</v>
      </c>
      <c r="U13" s="73">
        <v>8.0000000000000007E-7</v>
      </c>
      <c r="V13" s="73">
        <v>0</v>
      </c>
      <c r="W13" s="73">
        <v>0</v>
      </c>
      <c r="X13" s="73">
        <v>0</v>
      </c>
      <c r="Y13" s="73">
        <v>0</v>
      </c>
      <c r="Z13" s="73">
        <v>0.04</v>
      </c>
      <c r="AA13" s="73">
        <v>0</v>
      </c>
      <c r="AB13" s="73">
        <v>1.3640772170607491E-3</v>
      </c>
      <c r="AC13" s="73">
        <v>0</v>
      </c>
      <c r="AD13" s="73">
        <v>4.3999999999999997E-2</v>
      </c>
      <c r="AE13" s="122">
        <v>0.53129999999999999</v>
      </c>
      <c r="AF13" s="122">
        <v>0.37259999999999999</v>
      </c>
      <c r="AG13" s="122">
        <v>0.34811999999999999</v>
      </c>
      <c r="AH13" s="122">
        <v>0.95479999999999998</v>
      </c>
      <c r="AI13" s="122">
        <v>0</v>
      </c>
      <c r="AJ13" s="122">
        <v>0</v>
      </c>
      <c r="AK13" s="122">
        <v>0</v>
      </c>
      <c r="AL13" s="122">
        <v>0</v>
      </c>
      <c r="AM13" s="122">
        <v>0</v>
      </c>
      <c r="AN13" s="122">
        <v>0.11916</v>
      </c>
      <c r="AO13" s="122">
        <v>0.16128000000000001</v>
      </c>
      <c r="AP13" s="122">
        <v>0</v>
      </c>
      <c r="AQ13" s="122">
        <v>0.35099999999999998</v>
      </c>
      <c r="AR13" s="122">
        <v>4.9200000000000001E-2</v>
      </c>
      <c r="AS13" s="122">
        <v>3.2399999999999998E-2</v>
      </c>
      <c r="AT13" s="122">
        <v>0.36659999999999998</v>
      </c>
      <c r="AU13" s="122">
        <v>0.13919999999999999</v>
      </c>
      <c r="AV13" s="122">
        <v>0</v>
      </c>
      <c r="AW13" s="122">
        <v>0</v>
      </c>
      <c r="AX13" s="122">
        <v>0</v>
      </c>
      <c r="AY13" s="122">
        <v>1.9029999999999998E-2</v>
      </c>
      <c r="AZ13" s="122">
        <v>0</v>
      </c>
      <c r="BA13" s="343">
        <v>0.53129999999999999</v>
      </c>
      <c r="BB13" s="343">
        <v>1.5740999999999998</v>
      </c>
      <c r="BC13" s="343">
        <v>6.662700000000001</v>
      </c>
      <c r="BD13" s="122">
        <v>0</v>
      </c>
      <c r="BE13" s="122">
        <v>1.6800000000000001E-3</v>
      </c>
      <c r="BF13" s="122">
        <v>1.4E-3</v>
      </c>
      <c r="BG13" s="122">
        <v>0</v>
      </c>
      <c r="BH13" s="122">
        <v>0</v>
      </c>
      <c r="BI13" s="122">
        <v>2.1700000000000001E-2</v>
      </c>
      <c r="BJ13" s="122">
        <v>0</v>
      </c>
      <c r="BK13" s="122">
        <v>0</v>
      </c>
      <c r="BL13" s="122">
        <v>0</v>
      </c>
      <c r="BM13" s="122">
        <v>1.1199999999999999E-3</v>
      </c>
      <c r="BN13" s="122">
        <v>1.1199999999999999E-3</v>
      </c>
      <c r="BO13" s="122">
        <v>0</v>
      </c>
      <c r="BP13" s="122">
        <v>0</v>
      </c>
      <c r="BQ13" s="122">
        <v>0</v>
      </c>
      <c r="BR13" s="122">
        <v>0</v>
      </c>
      <c r="BS13" s="122">
        <v>0</v>
      </c>
      <c r="BT13" s="74">
        <f t="shared" si="3"/>
        <v>18.435934943264243</v>
      </c>
    </row>
    <row r="14" spans="3:72" ht="15.75" x14ac:dyDescent="0.25">
      <c r="C14" s="79" t="s">
        <v>25</v>
      </c>
      <c r="D14" s="73">
        <v>3.6312000000000002</v>
      </c>
      <c r="E14" s="73">
        <v>8.900000000000001E-2</v>
      </c>
      <c r="F14" s="73">
        <v>8.9499999999999996E-2</v>
      </c>
      <c r="G14" s="73">
        <v>0</v>
      </c>
      <c r="H14" s="73">
        <v>2.5000000000000001E-3</v>
      </c>
      <c r="I14" s="73">
        <v>0</v>
      </c>
      <c r="J14" s="73">
        <v>0.27900000000000003</v>
      </c>
      <c r="K14" s="73">
        <v>0</v>
      </c>
      <c r="L14" s="73">
        <v>8.5500000000000007E-2</v>
      </c>
      <c r="M14" s="73">
        <v>7.0000000000000001E-3</v>
      </c>
      <c r="N14" s="73">
        <v>0</v>
      </c>
      <c r="O14" s="73">
        <v>0.49049999999999999</v>
      </c>
      <c r="P14" s="73">
        <v>0.38352963293022418</v>
      </c>
      <c r="Q14" s="73">
        <v>0</v>
      </c>
      <c r="R14" s="73">
        <v>3.3000000000000002E-2</v>
      </c>
      <c r="S14" s="73">
        <v>1.1431329581812282</v>
      </c>
      <c r="T14" s="73">
        <v>1.0999999999999999E-2</v>
      </c>
      <c r="U14" s="73">
        <v>9.9999999999999995E-7</v>
      </c>
      <c r="V14" s="73">
        <v>0</v>
      </c>
      <c r="W14" s="73">
        <v>0</v>
      </c>
      <c r="X14" s="73">
        <v>0</v>
      </c>
      <c r="Y14" s="73">
        <v>0</v>
      </c>
      <c r="Z14" s="73">
        <v>0.04</v>
      </c>
      <c r="AA14" s="73">
        <v>0</v>
      </c>
      <c r="AB14" s="73">
        <v>1.3640772170607491E-3</v>
      </c>
      <c r="AC14" s="73">
        <v>0</v>
      </c>
      <c r="AD14" s="73">
        <v>5.1000000000000004E-2</v>
      </c>
      <c r="AE14" s="122">
        <v>0.53339999999999999</v>
      </c>
      <c r="AF14" s="122">
        <v>0.38663999999999998</v>
      </c>
      <c r="AG14" s="122">
        <v>0.3528</v>
      </c>
      <c r="AH14" s="122">
        <v>0.95899999999999996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0.1188</v>
      </c>
      <c r="AO14" s="122">
        <v>0.15407999999999999</v>
      </c>
      <c r="AP14" s="122">
        <v>0</v>
      </c>
      <c r="AQ14" s="122">
        <v>0.35399999999999998</v>
      </c>
      <c r="AR14" s="122">
        <v>5.16E-2</v>
      </c>
      <c r="AS14" s="122">
        <v>3.1800000000000002E-2</v>
      </c>
      <c r="AT14" s="122">
        <v>0.36599999999999999</v>
      </c>
      <c r="AU14" s="122">
        <v>0.13139999999999999</v>
      </c>
      <c r="AV14" s="122">
        <v>0</v>
      </c>
      <c r="AW14" s="122">
        <v>0</v>
      </c>
      <c r="AX14" s="122">
        <v>0</v>
      </c>
      <c r="AY14" s="122">
        <v>1.9029999999999998E-2</v>
      </c>
      <c r="AZ14" s="122">
        <v>0</v>
      </c>
      <c r="BA14" s="343">
        <v>0.53460000000000008</v>
      </c>
      <c r="BB14" s="343">
        <v>1.5575999999999999</v>
      </c>
      <c r="BC14" s="343">
        <v>9.7218</v>
      </c>
      <c r="BD14" s="122">
        <v>0</v>
      </c>
      <c r="BE14" s="122">
        <v>2.2399999999999998E-3</v>
      </c>
      <c r="BF14" s="122">
        <v>6.9999999999999999E-4</v>
      </c>
      <c r="BG14" s="122">
        <v>0</v>
      </c>
      <c r="BH14" s="122">
        <v>0</v>
      </c>
      <c r="BI14" s="122">
        <v>2.1000000000000001E-2</v>
      </c>
      <c r="BJ14" s="122">
        <v>0</v>
      </c>
      <c r="BK14" s="122">
        <v>0</v>
      </c>
      <c r="BL14" s="122">
        <v>0</v>
      </c>
      <c r="BM14" s="122">
        <v>5.5999999999999995E-4</v>
      </c>
      <c r="BN14" s="122">
        <v>5.5999999999999995E-4</v>
      </c>
      <c r="BO14" s="122">
        <v>0</v>
      </c>
      <c r="BP14" s="122">
        <v>0</v>
      </c>
      <c r="BQ14" s="122">
        <v>0</v>
      </c>
      <c r="BR14" s="122">
        <v>0</v>
      </c>
      <c r="BS14" s="122">
        <v>0</v>
      </c>
      <c r="BT14" s="74">
        <f t="shared" si="3"/>
        <v>21.634837668328512</v>
      </c>
    </row>
    <row r="15" spans="3:72" s="8" customFormat="1" ht="15.75" x14ac:dyDescent="0.25">
      <c r="C15" s="80" t="s">
        <v>26</v>
      </c>
      <c r="D15" s="73">
        <v>3.6193200000000001</v>
      </c>
      <c r="E15" s="73">
        <v>9.6500000000000002E-2</v>
      </c>
      <c r="F15" s="73">
        <v>0.15849999999999997</v>
      </c>
      <c r="G15" s="73">
        <v>0</v>
      </c>
      <c r="H15" s="73">
        <v>2E-3</v>
      </c>
      <c r="I15" s="73">
        <v>0</v>
      </c>
      <c r="J15" s="73">
        <v>0.3165</v>
      </c>
      <c r="K15" s="73">
        <v>0</v>
      </c>
      <c r="L15" s="73">
        <v>0.11150000000000002</v>
      </c>
      <c r="M15" s="73">
        <v>6.5000000000000006E-3</v>
      </c>
      <c r="N15" s="73">
        <v>0</v>
      </c>
      <c r="O15" s="73">
        <v>0.55200000000000005</v>
      </c>
      <c r="P15" s="73">
        <v>0.38265199074960582</v>
      </c>
      <c r="Q15" s="73">
        <v>0</v>
      </c>
      <c r="R15" s="73">
        <v>3.5000000000000003E-2</v>
      </c>
      <c r="S15" s="73">
        <v>1.0996176083926479</v>
      </c>
      <c r="T15" s="73">
        <v>1.2E-2</v>
      </c>
      <c r="U15" s="73">
        <v>8.0000000000000007E-7</v>
      </c>
      <c r="V15" s="73">
        <v>0</v>
      </c>
      <c r="W15" s="73">
        <v>0</v>
      </c>
      <c r="X15" s="73">
        <v>0</v>
      </c>
      <c r="Y15" s="73">
        <v>0</v>
      </c>
      <c r="Z15" s="73">
        <v>4.1000000000000002E-2</v>
      </c>
      <c r="AA15" s="73">
        <v>0</v>
      </c>
      <c r="AB15" s="73">
        <v>1.3640772170607491E-3</v>
      </c>
      <c r="AC15" s="73">
        <v>0</v>
      </c>
      <c r="AD15" s="73">
        <v>9.6000000000000002E-2</v>
      </c>
      <c r="AE15" s="122">
        <v>0.54600000000000004</v>
      </c>
      <c r="AF15" s="122">
        <v>0.38196000000000002</v>
      </c>
      <c r="AG15" s="122">
        <v>0.39995999999999998</v>
      </c>
      <c r="AH15" s="122">
        <v>0.9919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0.11772000000000001</v>
      </c>
      <c r="AO15" s="122">
        <v>0.16200000000000001</v>
      </c>
      <c r="AP15" s="122">
        <v>0</v>
      </c>
      <c r="AQ15" s="122">
        <v>0.38819999999999999</v>
      </c>
      <c r="AR15" s="122">
        <v>6.1199999999999997E-2</v>
      </c>
      <c r="AS15" s="122">
        <v>3.1800000000000002E-2</v>
      </c>
      <c r="AT15" s="122">
        <v>0.36420000000000002</v>
      </c>
      <c r="AU15" s="122">
        <v>0.1452</v>
      </c>
      <c r="AV15" s="122">
        <v>0</v>
      </c>
      <c r="AW15" s="122">
        <v>0</v>
      </c>
      <c r="AX15" s="122">
        <v>0</v>
      </c>
      <c r="AY15" s="122">
        <v>1.9029999999999998E-2</v>
      </c>
      <c r="AZ15" s="122">
        <v>0</v>
      </c>
      <c r="BA15" s="343">
        <v>0.7359</v>
      </c>
      <c r="BB15" s="343">
        <v>1.5807</v>
      </c>
      <c r="BC15" s="343">
        <v>11.807399999999999</v>
      </c>
      <c r="BD15" s="122">
        <v>0</v>
      </c>
      <c r="BE15" s="122">
        <v>2.2399999999999998E-3</v>
      </c>
      <c r="BF15" s="122">
        <v>1.4E-3</v>
      </c>
      <c r="BG15" s="122">
        <v>0</v>
      </c>
      <c r="BH15" s="122">
        <v>0</v>
      </c>
      <c r="BI15" s="122">
        <v>2.0299999999999999E-2</v>
      </c>
      <c r="BJ15" s="122">
        <v>0</v>
      </c>
      <c r="BK15" s="122">
        <v>0</v>
      </c>
      <c r="BL15" s="122">
        <v>0</v>
      </c>
      <c r="BM15" s="122">
        <v>5.5999999999999995E-4</v>
      </c>
      <c r="BN15" s="122">
        <v>1.1199999999999999E-3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74">
        <f t="shared" si="3"/>
        <v>24.289244476359318</v>
      </c>
    </row>
    <row r="16" spans="3:72" s="8" customFormat="1" ht="15.75" x14ac:dyDescent="0.25">
      <c r="C16" s="80" t="s">
        <v>27</v>
      </c>
      <c r="D16" s="73">
        <v>3.6290399999999998</v>
      </c>
      <c r="E16" s="73">
        <v>0.13200000000000001</v>
      </c>
      <c r="F16" s="73">
        <v>0.1605</v>
      </c>
      <c r="G16" s="73">
        <v>0</v>
      </c>
      <c r="H16" s="73">
        <v>3.0000000000000001E-3</v>
      </c>
      <c r="I16" s="73">
        <v>0</v>
      </c>
      <c r="J16" s="73">
        <v>0.33850000000000002</v>
      </c>
      <c r="K16" s="73">
        <v>0</v>
      </c>
      <c r="L16" s="73">
        <v>0.11100000000000002</v>
      </c>
      <c r="M16" s="73">
        <v>8.0000000000000002E-3</v>
      </c>
      <c r="N16" s="73">
        <v>0</v>
      </c>
      <c r="O16" s="73">
        <v>0.59450000000000003</v>
      </c>
      <c r="P16" s="73">
        <v>0.36509914713723857</v>
      </c>
      <c r="Q16" s="73">
        <v>0</v>
      </c>
      <c r="R16" s="73">
        <v>3.9E-2</v>
      </c>
      <c r="S16" s="73">
        <v>1.0111159688840281</v>
      </c>
      <c r="T16" s="73">
        <v>1.3000000000000001E-2</v>
      </c>
      <c r="U16" s="73">
        <v>8.0000000000000007E-7</v>
      </c>
      <c r="V16" s="73">
        <v>0</v>
      </c>
      <c r="W16" s="73">
        <v>0</v>
      </c>
      <c r="X16" s="73">
        <v>0</v>
      </c>
      <c r="Y16" s="73">
        <v>0</v>
      </c>
      <c r="Z16" s="73">
        <v>4.1000000000000002E-2</v>
      </c>
      <c r="AA16" s="73">
        <v>0</v>
      </c>
      <c r="AB16" s="73">
        <v>1.3640772170607491E-3</v>
      </c>
      <c r="AC16" s="73">
        <v>0</v>
      </c>
      <c r="AD16" s="73">
        <v>0.23349999999999999</v>
      </c>
      <c r="AE16" s="122">
        <v>0.55020000000000002</v>
      </c>
      <c r="AF16" s="122">
        <v>0.37944</v>
      </c>
      <c r="AG16" s="122">
        <v>0.43308000000000002</v>
      </c>
      <c r="AH16" s="122">
        <v>1.0059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0.13284000000000001</v>
      </c>
      <c r="AO16" s="122">
        <v>0.15767999999999999</v>
      </c>
      <c r="AP16" s="122">
        <v>0</v>
      </c>
      <c r="AQ16" s="122">
        <v>0.42420000000000002</v>
      </c>
      <c r="AR16" s="122">
        <v>0.1212</v>
      </c>
      <c r="AS16" s="122">
        <v>3.2399999999999998E-2</v>
      </c>
      <c r="AT16" s="122">
        <v>0.36359999999999998</v>
      </c>
      <c r="AU16" s="122">
        <v>0.15720000000000001</v>
      </c>
      <c r="AV16" s="122">
        <v>0</v>
      </c>
      <c r="AW16" s="122">
        <v>0</v>
      </c>
      <c r="AX16" s="122">
        <v>0</v>
      </c>
      <c r="AY16" s="122">
        <v>1.9029999999999998E-2</v>
      </c>
      <c r="AZ16" s="122">
        <v>0</v>
      </c>
      <c r="BA16" s="343">
        <v>0.80189999999999995</v>
      </c>
      <c r="BB16" s="343">
        <v>1.6599000000000002</v>
      </c>
      <c r="BC16" s="343">
        <v>11.5137</v>
      </c>
      <c r="BD16" s="122">
        <v>0</v>
      </c>
      <c r="BE16" s="122">
        <v>2.2399999999999998E-3</v>
      </c>
      <c r="BF16" s="122">
        <v>1.4E-3</v>
      </c>
      <c r="BG16" s="122">
        <v>0</v>
      </c>
      <c r="BH16" s="122">
        <v>0</v>
      </c>
      <c r="BI16" s="122">
        <v>2.0299999999999999E-2</v>
      </c>
      <c r="BJ16" s="122">
        <v>0</v>
      </c>
      <c r="BK16" s="122">
        <v>0</v>
      </c>
      <c r="BL16" s="122">
        <v>0</v>
      </c>
      <c r="BM16" s="122">
        <v>1.1199999999999999E-3</v>
      </c>
      <c r="BN16" s="122">
        <v>5.5999999999999995E-4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74">
        <f t="shared" si="3"/>
        <v>24.458509993238327</v>
      </c>
    </row>
    <row r="17" spans="3:72" s="8" customFormat="1" ht="15.75" x14ac:dyDescent="0.25">
      <c r="C17" s="80" t="s">
        <v>32</v>
      </c>
      <c r="D17" s="73">
        <v>3.6409199999999999</v>
      </c>
      <c r="E17" s="73">
        <v>0.151</v>
      </c>
      <c r="F17" s="73">
        <v>0.13550000000000001</v>
      </c>
      <c r="G17" s="73">
        <v>0</v>
      </c>
      <c r="H17" s="73">
        <v>3.0000000000000001E-3</v>
      </c>
      <c r="I17" s="73">
        <v>0</v>
      </c>
      <c r="J17" s="73">
        <v>0.33100000000000002</v>
      </c>
      <c r="K17" s="73">
        <v>0</v>
      </c>
      <c r="L17" s="73">
        <v>0.10800000000000001</v>
      </c>
      <c r="M17" s="73">
        <v>7.0000000000000001E-3</v>
      </c>
      <c r="N17" s="73">
        <v>0</v>
      </c>
      <c r="O17" s="73">
        <v>0.57700000000000007</v>
      </c>
      <c r="P17" s="73">
        <v>0.36334386277600184</v>
      </c>
      <c r="Q17" s="73">
        <v>0</v>
      </c>
      <c r="R17" s="73">
        <v>5.4500000000000007E-2</v>
      </c>
      <c r="S17" s="73">
        <v>1.0244462641763266</v>
      </c>
      <c r="T17" s="73">
        <v>1.0999999999999999E-2</v>
      </c>
      <c r="U17" s="73">
        <v>8.0000000000000007E-7</v>
      </c>
      <c r="V17" s="73">
        <v>0</v>
      </c>
      <c r="W17" s="73">
        <v>0</v>
      </c>
      <c r="X17" s="73">
        <v>0</v>
      </c>
      <c r="Y17" s="73">
        <v>0</v>
      </c>
      <c r="Z17" s="73">
        <v>0.04</v>
      </c>
      <c r="AA17" s="73">
        <v>0</v>
      </c>
      <c r="AB17" s="73">
        <v>1.3640772170607491E-3</v>
      </c>
      <c r="AC17" s="73">
        <v>0</v>
      </c>
      <c r="AD17" s="73">
        <v>0.32550000000000001</v>
      </c>
      <c r="AE17" s="122">
        <v>0.56140000000000001</v>
      </c>
      <c r="AF17" s="122">
        <v>0.37403999999999998</v>
      </c>
      <c r="AG17" s="122">
        <v>0.46151999999999999</v>
      </c>
      <c r="AH17" s="122">
        <v>1.0297000000000001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0.13139999999999999</v>
      </c>
      <c r="AO17" s="122">
        <v>0.16200000000000001</v>
      </c>
      <c r="AP17" s="122">
        <v>0</v>
      </c>
      <c r="AQ17" s="122">
        <v>0.41880000000000001</v>
      </c>
      <c r="AR17" s="122">
        <v>0.1038</v>
      </c>
      <c r="AS17" s="122">
        <v>3.3599999999999998E-2</v>
      </c>
      <c r="AT17" s="122">
        <v>0.3624</v>
      </c>
      <c r="AU17" s="122">
        <v>0.1578</v>
      </c>
      <c r="AV17" s="122">
        <v>0</v>
      </c>
      <c r="AW17" s="122">
        <v>0</v>
      </c>
      <c r="AX17" s="122">
        <v>0</v>
      </c>
      <c r="AY17" s="122">
        <v>1.9029999999999998E-2</v>
      </c>
      <c r="AZ17" s="122">
        <v>0</v>
      </c>
      <c r="BA17" s="343">
        <v>0.74909999999999999</v>
      </c>
      <c r="BB17" s="343">
        <v>1.716</v>
      </c>
      <c r="BC17" s="343">
        <v>10.329000000000001</v>
      </c>
      <c r="BD17" s="122">
        <v>0</v>
      </c>
      <c r="BE17" s="122">
        <v>1.6800000000000001E-3</v>
      </c>
      <c r="BF17" s="122">
        <v>6.9999999999999999E-4</v>
      </c>
      <c r="BG17" s="122">
        <v>0</v>
      </c>
      <c r="BH17" s="122">
        <v>0</v>
      </c>
      <c r="BI17" s="122">
        <v>2.0299999999999999E-2</v>
      </c>
      <c r="BJ17" s="122">
        <v>0</v>
      </c>
      <c r="BK17" s="122">
        <v>0</v>
      </c>
      <c r="BL17" s="122">
        <v>0</v>
      </c>
      <c r="BM17" s="122">
        <v>5.5999999999999995E-4</v>
      </c>
      <c r="BN17" s="122">
        <v>1.1199999999999999E-3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74">
        <f t="shared" si="3"/>
        <v>23.407525004169383</v>
      </c>
    </row>
    <row r="18" spans="3:72" s="8" customFormat="1" ht="15.75" x14ac:dyDescent="0.25">
      <c r="C18" s="80" t="s">
        <v>28</v>
      </c>
      <c r="D18" s="73">
        <v>3.6525599999999998</v>
      </c>
      <c r="E18" s="73">
        <v>0.16749999999999998</v>
      </c>
      <c r="F18" s="73">
        <v>0.1225</v>
      </c>
      <c r="G18" s="73">
        <v>0</v>
      </c>
      <c r="H18" s="73">
        <v>2E-3</v>
      </c>
      <c r="I18" s="73">
        <v>0</v>
      </c>
      <c r="J18" s="73">
        <v>0.35199999999999998</v>
      </c>
      <c r="K18" s="73">
        <v>0</v>
      </c>
      <c r="L18" s="73">
        <v>0.10500000000000001</v>
      </c>
      <c r="M18" s="73">
        <v>8.0000000000000002E-3</v>
      </c>
      <c r="N18" s="73">
        <v>0</v>
      </c>
      <c r="O18" s="73">
        <v>0.59250000000000003</v>
      </c>
      <c r="P18" s="73">
        <v>0.37650849548527726</v>
      </c>
      <c r="Q18" s="73">
        <v>0</v>
      </c>
      <c r="R18" s="73">
        <v>7.0000000000000007E-2</v>
      </c>
      <c r="S18" s="73">
        <v>0.97530779123365907</v>
      </c>
      <c r="T18" s="73">
        <v>1.0999999999999999E-2</v>
      </c>
      <c r="U18" s="73">
        <v>8.0000000000000007E-7</v>
      </c>
      <c r="V18" s="73">
        <v>0</v>
      </c>
      <c r="W18" s="73">
        <v>0</v>
      </c>
      <c r="X18" s="73">
        <v>0</v>
      </c>
      <c r="Y18" s="73">
        <v>0</v>
      </c>
      <c r="Z18" s="73">
        <v>4.1673523556735238E-2</v>
      </c>
      <c r="AA18" s="73">
        <v>0</v>
      </c>
      <c r="AB18" s="73">
        <v>1.3640772170607491E-3</v>
      </c>
      <c r="AC18" s="73">
        <v>0</v>
      </c>
      <c r="AD18" s="73">
        <v>0.36649999999999999</v>
      </c>
      <c r="AE18" s="122">
        <v>0.55579999999999996</v>
      </c>
      <c r="AF18" s="122">
        <v>0.37080000000000002</v>
      </c>
      <c r="AG18" s="122">
        <v>0.46836</v>
      </c>
      <c r="AH18" s="122">
        <v>1.0178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0.14471999999999999</v>
      </c>
      <c r="AO18" s="122">
        <v>0.15515999999999999</v>
      </c>
      <c r="AP18" s="122">
        <v>0</v>
      </c>
      <c r="AQ18" s="122">
        <v>0.44040000000000001</v>
      </c>
      <c r="AR18" s="122">
        <v>8.2799999999999999E-2</v>
      </c>
      <c r="AS18" s="122">
        <v>3.3599999999999998E-2</v>
      </c>
      <c r="AT18" s="122">
        <v>0.36299999999999999</v>
      </c>
      <c r="AU18" s="122">
        <v>0.1764</v>
      </c>
      <c r="AV18" s="122">
        <v>0</v>
      </c>
      <c r="AW18" s="122">
        <v>0</v>
      </c>
      <c r="AX18" s="122">
        <v>0</v>
      </c>
      <c r="AY18" s="122">
        <v>1.9029999999999998E-2</v>
      </c>
      <c r="AZ18" s="122">
        <v>0</v>
      </c>
      <c r="BA18" s="343">
        <v>0.75240000000000007</v>
      </c>
      <c r="BB18" s="343">
        <v>1.7358</v>
      </c>
      <c r="BC18" s="343">
        <v>9.8472000000000008</v>
      </c>
      <c r="BD18" s="122">
        <v>0</v>
      </c>
      <c r="BE18" s="122">
        <v>2.2399999999999998E-3</v>
      </c>
      <c r="BF18" s="122">
        <v>1.4E-3</v>
      </c>
      <c r="BG18" s="122">
        <v>0</v>
      </c>
      <c r="BH18" s="122">
        <v>0</v>
      </c>
      <c r="BI18" s="122">
        <v>2.0299999999999999E-2</v>
      </c>
      <c r="BJ18" s="122">
        <v>0</v>
      </c>
      <c r="BK18" s="122">
        <v>0</v>
      </c>
      <c r="BL18" s="122">
        <v>0</v>
      </c>
      <c r="BM18" s="122">
        <v>5.5999999999999995E-4</v>
      </c>
      <c r="BN18" s="122">
        <v>5.5999999999999995E-4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74">
        <f t="shared" si="3"/>
        <v>23.032744687492734</v>
      </c>
    </row>
    <row r="19" spans="3:72" s="8" customFormat="1" ht="15.75" x14ac:dyDescent="0.25">
      <c r="C19" s="80" t="s">
        <v>29</v>
      </c>
      <c r="D19" s="73">
        <v>3.6534</v>
      </c>
      <c r="E19" s="73">
        <v>0.17799999999999999</v>
      </c>
      <c r="F19" s="73">
        <v>0.11799999999999999</v>
      </c>
      <c r="G19" s="73">
        <v>0</v>
      </c>
      <c r="H19" s="73">
        <v>2E-3</v>
      </c>
      <c r="I19" s="73">
        <v>0</v>
      </c>
      <c r="J19" s="73">
        <v>0.33050000000000002</v>
      </c>
      <c r="K19" s="73">
        <v>0</v>
      </c>
      <c r="L19" s="73">
        <v>0.10600000000000001</v>
      </c>
      <c r="M19" s="73">
        <v>8.5000000000000006E-3</v>
      </c>
      <c r="N19" s="73">
        <v>0</v>
      </c>
      <c r="O19" s="73">
        <v>0.60099999999999998</v>
      </c>
      <c r="P19" s="73">
        <v>0.37650849548527726</v>
      </c>
      <c r="Q19" s="73">
        <v>0</v>
      </c>
      <c r="R19" s="73">
        <v>5.9500000000000011E-2</v>
      </c>
      <c r="S19" s="73">
        <v>1.0559172822983907</v>
      </c>
      <c r="T19" s="73">
        <v>1.4E-2</v>
      </c>
      <c r="U19" s="73">
        <v>9.9999999999999995E-7</v>
      </c>
      <c r="V19" s="73">
        <v>0</v>
      </c>
      <c r="W19" s="73">
        <v>0</v>
      </c>
      <c r="X19" s="73">
        <v>0</v>
      </c>
      <c r="Y19" s="73">
        <v>0</v>
      </c>
      <c r="Z19" s="73">
        <v>0.04</v>
      </c>
      <c r="AA19" s="73">
        <v>0</v>
      </c>
      <c r="AB19" s="73">
        <v>1.3640772170607491E-3</v>
      </c>
      <c r="AC19" s="73">
        <v>0</v>
      </c>
      <c r="AD19" s="73">
        <v>0.32600000000000001</v>
      </c>
      <c r="AE19" s="122">
        <v>0.5544</v>
      </c>
      <c r="AF19" s="122">
        <v>0.38412000000000002</v>
      </c>
      <c r="AG19" s="122">
        <v>0.50580000000000003</v>
      </c>
      <c r="AH19" s="122">
        <v>1.0122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0.13932</v>
      </c>
      <c r="AO19" s="122">
        <v>0.16452</v>
      </c>
      <c r="AP19" s="122">
        <v>0</v>
      </c>
      <c r="AQ19" s="122">
        <v>0.41520000000000001</v>
      </c>
      <c r="AR19" s="122">
        <v>7.0800000000000002E-2</v>
      </c>
      <c r="AS19" s="122">
        <v>3.3000000000000002E-2</v>
      </c>
      <c r="AT19" s="122">
        <v>0.3624</v>
      </c>
      <c r="AU19" s="122">
        <v>0.1782</v>
      </c>
      <c r="AV19" s="122">
        <v>0</v>
      </c>
      <c r="AW19" s="122">
        <v>0</v>
      </c>
      <c r="AX19" s="122">
        <v>0</v>
      </c>
      <c r="AY19" s="122">
        <v>1.9029999999999998E-2</v>
      </c>
      <c r="AZ19" s="122">
        <v>0</v>
      </c>
      <c r="BA19" s="343">
        <v>0.71940000000000004</v>
      </c>
      <c r="BB19" s="343">
        <v>1.7094</v>
      </c>
      <c r="BC19" s="343">
        <v>11.903099999999998</v>
      </c>
      <c r="BD19" s="122">
        <v>0</v>
      </c>
      <c r="BE19" s="122">
        <v>2.2399999999999998E-3</v>
      </c>
      <c r="BF19" s="122">
        <v>1.4E-3</v>
      </c>
      <c r="BG19" s="122">
        <v>0</v>
      </c>
      <c r="BH19" s="122">
        <v>0</v>
      </c>
      <c r="BI19" s="122">
        <v>2.0299999999999999E-2</v>
      </c>
      <c r="BJ19" s="122">
        <v>0</v>
      </c>
      <c r="BK19" s="122">
        <v>0</v>
      </c>
      <c r="BL19" s="122">
        <v>0</v>
      </c>
      <c r="BM19" s="122">
        <v>1.1199999999999999E-3</v>
      </c>
      <c r="BN19" s="122">
        <v>1.1199999999999999E-3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74">
        <f t="shared" si="3"/>
        <v>25.067760855000728</v>
      </c>
    </row>
    <row r="20" spans="3:72" s="8" customFormat="1" ht="15.75" x14ac:dyDescent="0.25">
      <c r="C20" s="80" t="s">
        <v>30</v>
      </c>
      <c r="D20" s="73">
        <v>3.6589200000000002</v>
      </c>
      <c r="E20" s="73">
        <v>0.14900000000000002</v>
      </c>
      <c r="F20" s="73">
        <v>0.1115</v>
      </c>
      <c r="G20" s="73">
        <v>0</v>
      </c>
      <c r="H20" s="73">
        <v>2E-3</v>
      </c>
      <c r="I20" s="73">
        <v>0</v>
      </c>
      <c r="J20" s="73">
        <v>0.34899999999999998</v>
      </c>
      <c r="K20" s="73">
        <v>0</v>
      </c>
      <c r="L20" s="73">
        <v>0.10350000000000001</v>
      </c>
      <c r="M20" s="73">
        <v>8.5000000000000006E-3</v>
      </c>
      <c r="N20" s="73">
        <v>0</v>
      </c>
      <c r="O20" s="73">
        <v>0.67800000000000005</v>
      </c>
      <c r="P20" s="73">
        <v>0.37036500022094876</v>
      </c>
      <c r="Q20" s="73">
        <v>0</v>
      </c>
      <c r="R20" s="73">
        <v>6.9999999999999993E-2</v>
      </c>
      <c r="S20" s="73">
        <v>0.96823120827855091</v>
      </c>
      <c r="T20" s="73">
        <v>1.4E-2</v>
      </c>
      <c r="U20" s="73">
        <v>8.0000000000000007E-7</v>
      </c>
      <c r="V20" s="73">
        <v>0</v>
      </c>
      <c r="W20" s="73">
        <v>0</v>
      </c>
      <c r="X20" s="73">
        <v>0</v>
      </c>
      <c r="Y20" s="73">
        <v>0</v>
      </c>
      <c r="Z20" s="73">
        <v>4.1000000000000002E-2</v>
      </c>
      <c r="AA20" s="73">
        <v>0</v>
      </c>
      <c r="AB20" s="73">
        <v>1.3640772170607491E-3</v>
      </c>
      <c r="AC20" s="73">
        <v>0</v>
      </c>
      <c r="AD20" s="73">
        <v>0.248</v>
      </c>
      <c r="AE20" s="122">
        <v>0.55579999999999996</v>
      </c>
      <c r="AF20" s="122">
        <v>0.39960000000000001</v>
      </c>
      <c r="AG20" s="122">
        <v>0.50039999999999996</v>
      </c>
      <c r="AH20" s="122">
        <v>1.0164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0.13788</v>
      </c>
      <c r="AO20" s="122">
        <v>0.16847999999999999</v>
      </c>
      <c r="AP20" s="122">
        <v>0</v>
      </c>
      <c r="AQ20" s="122">
        <v>0.40679999999999999</v>
      </c>
      <c r="AR20" s="122">
        <v>7.0199999999999999E-2</v>
      </c>
      <c r="AS20" s="122">
        <v>3.1800000000000002E-2</v>
      </c>
      <c r="AT20" s="122">
        <v>0.3624</v>
      </c>
      <c r="AU20" s="122">
        <v>0.16320000000000001</v>
      </c>
      <c r="AV20" s="122">
        <v>0</v>
      </c>
      <c r="AW20" s="122">
        <v>0</v>
      </c>
      <c r="AX20" s="122">
        <v>0</v>
      </c>
      <c r="AY20" s="122">
        <v>1.9029999999999998E-2</v>
      </c>
      <c r="AZ20" s="122">
        <v>0</v>
      </c>
      <c r="BA20" s="343">
        <v>0.87779999999999991</v>
      </c>
      <c r="BB20" s="343">
        <v>1.6202999999999999</v>
      </c>
      <c r="BC20" s="343">
        <v>11.484</v>
      </c>
      <c r="BD20" s="122">
        <v>0</v>
      </c>
      <c r="BE20" s="122">
        <v>2.2399999999999998E-3</v>
      </c>
      <c r="BF20" s="122">
        <v>6.9999999999999999E-4</v>
      </c>
      <c r="BG20" s="122">
        <v>0</v>
      </c>
      <c r="BH20" s="122">
        <v>0</v>
      </c>
      <c r="BI20" s="122">
        <v>2.0299999999999999E-2</v>
      </c>
      <c r="BJ20" s="122">
        <v>0</v>
      </c>
      <c r="BK20" s="122">
        <v>0</v>
      </c>
      <c r="BL20" s="122">
        <v>0</v>
      </c>
      <c r="BM20" s="122">
        <v>5.5999999999999995E-4</v>
      </c>
      <c r="BN20" s="122">
        <v>5.5999999999999995E-4</v>
      </c>
      <c r="BO20" s="122">
        <v>0</v>
      </c>
      <c r="BP20" s="122">
        <v>0</v>
      </c>
      <c r="BQ20" s="122">
        <v>0</v>
      </c>
      <c r="BR20" s="122">
        <v>0</v>
      </c>
      <c r="BS20" s="122">
        <v>0</v>
      </c>
      <c r="BT20" s="74">
        <f t="shared" si="3"/>
        <v>24.611831085716563</v>
      </c>
    </row>
    <row r="21" spans="3:72" s="8" customFormat="1" ht="15.75" x14ac:dyDescent="0.25">
      <c r="C21" s="81" t="s">
        <v>8</v>
      </c>
      <c r="D21" s="73">
        <v>3.6890399999999999</v>
      </c>
      <c r="E21" s="73">
        <v>0.14900000000000002</v>
      </c>
      <c r="F21" s="73">
        <v>0.12000000000000001</v>
      </c>
      <c r="G21" s="73">
        <v>0</v>
      </c>
      <c r="H21" s="73">
        <v>2E-3</v>
      </c>
      <c r="I21" s="73">
        <v>0</v>
      </c>
      <c r="J21" s="73">
        <v>0.34899999999999998</v>
      </c>
      <c r="K21" s="73">
        <v>0</v>
      </c>
      <c r="L21" s="73">
        <v>0.10850000000000001</v>
      </c>
      <c r="M21" s="73">
        <v>1.0999999999999999E-2</v>
      </c>
      <c r="N21" s="73">
        <v>0</v>
      </c>
      <c r="O21" s="73">
        <v>0.65600000000000003</v>
      </c>
      <c r="P21" s="73">
        <v>0.38352963293022418</v>
      </c>
      <c r="Q21" s="73">
        <v>0</v>
      </c>
      <c r="R21" s="73">
        <v>7.2000000000000008E-2</v>
      </c>
      <c r="S21" s="73">
        <v>1.0083895903306845</v>
      </c>
      <c r="T21" s="73">
        <v>0.01</v>
      </c>
      <c r="U21" s="73">
        <v>8.0000000000000007E-7</v>
      </c>
      <c r="V21" s="73">
        <v>0</v>
      </c>
      <c r="W21" s="73">
        <v>0</v>
      </c>
      <c r="X21" s="73">
        <v>0</v>
      </c>
      <c r="Y21" s="73">
        <v>0</v>
      </c>
      <c r="Z21" s="73">
        <v>4.2000000000000003E-2</v>
      </c>
      <c r="AA21" s="73">
        <v>0</v>
      </c>
      <c r="AB21" s="73">
        <v>1.3640772170607491E-3</v>
      </c>
      <c r="AC21" s="73">
        <v>0</v>
      </c>
      <c r="AD21" s="73">
        <v>0.30649999999999999</v>
      </c>
      <c r="AE21" s="122">
        <v>0.56840000000000002</v>
      </c>
      <c r="AF21" s="122">
        <v>0.39744000000000002</v>
      </c>
      <c r="AG21" s="122">
        <v>0.50148000000000004</v>
      </c>
      <c r="AH21" s="122">
        <v>1.0444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0.14832000000000001</v>
      </c>
      <c r="AO21" s="122">
        <v>0.17172000000000001</v>
      </c>
      <c r="AP21" s="122">
        <v>0</v>
      </c>
      <c r="AQ21" s="122">
        <v>0.40620000000000001</v>
      </c>
      <c r="AR21" s="122">
        <v>5.7000000000000002E-2</v>
      </c>
      <c r="AS21" s="122">
        <v>3.2399999999999998E-2</v>
      </c>
      <c r="AT21" s="122">
        <v>0.36180000000000001</v>
      </c>
      <c r="AU21" s="122">
        <v>0.15359999999999999</v>
      </c>
      <c r="AV21" s="122">
        <v>0</v>
      </c>
      <c r="AW21" s="122">
        <v>0</v>
      </c>
      <c r="AX21" s="122">
        <v>0</v>
      </c>
      <c r="AY21" s="122">
        <v>1.9029999999999998E-2</v>
      </c>
      <c r="AZ21" s="122">
        <v>0</v>
      </c>
      <c r="BA21" s="343">
        <v>0.81179999999999997</v>
      </c>
      <c r="BB21" s="343">
        <v>1.6863000000000001</v>
      </c>
      <c r="BC21" s="343">
        <v>11.510399999999999</v>
      </c>
      <c r="BD21" s="122">
        <v>0</v>
      </c>
      <c r="BE21" s="122">
        <v>2.2399999999999998E-3</v>
      </c>
      <c r="BF21" s="122">
        <v>1.4E-3</v>
      </c>
      <c r="BG21" s="122">
        <v>0</v>
      </c>
      <c r="BH21" s="122">
        <v>0</v>
      </c>
      <c r="BI21" s="122">
        <v>1.9599999999999999E-2</v>
      </c>
      <c r="BJ21" s="122">
        <v>0</v>
      </c>
      <c r="BK21" s="122">
        <v>0</v>
      </c>
      <c r="BL21" s="122">
        <v>0</v>
      </c>
      <c r="BM21" s="122">
        <v>5.5999999999999995E-4</v>
      </c>
      <c r="BN21" s="122">
        <v>1.1199999999999999E-3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74">
        <f t="shared" si="3"/>
        <v>24.803534100477975</v>
      </c>
    </row>
    <row r="22" spans="3:72" s="8" customFormat="1" ht="15.75" x14ac:dyDescent="0.25">
      <c r="C22" s="81" t="s">
        <v>9</v>
      </c>
      <c r="D22" s="73">
        <v>3.6743999999999999</v>
      </c>
      <c r="E22" s="73">
        <v>0.14699999999999999</v>
      </c>
      <c r="F22" s="73">
        <v>0.13700000000000001</v>
      </c>
      <c r="G22" s="73">
        <v>0</v>
      </c>
      <c r="H22" s="73">
        <v>2.5000000000000001E-3</v>
      </c>
      <c r="I22" s="73">
        <v>0</v>
      </c>
      <c r="J22" s="73">
        <v>0.31850000000000001</v>
      </c>
      <c r="K22" s="73">
        <v>0</v>
      </c>
      <c r="L22" s="73">
        <v>0.10200000000000001</v>
      </c>
      <c r="M22" s="73">
        <v>1.0999999999999999E-2</v>
      </c>
      <c r="N22" s="73">
        <v>0</v>
      </c>
      <c r="O22" s="73">
        <v>0.62450000000000006</v>
      </c>
      <c r="P22" s="73">
        <v>0.38265199074960582</v>
      </c>
      <c r="Q22" s="73">
        <v>0</v>
      </c>
      <c r="R22" s="73">
        <v>7.6500000000000012E-2</v>
      </c>
      <c r="S22" s="73">
        <v>0.99820363133741918</v>
      </c>
      <c r="T22" s="73">
        <v>1.0999999999999999E-2</v>
      </c>
      <c r="U22" s="73">
        <v>8.0000000000000007E-7</v>
      </c>
      <c r="V22" s="73">
        <v>0</v>
      </c>
      <c r="W22" s="73">
        <v>0</v>
      </c>
      <c r="X22" s="73">
        <v>0</v>
      </c>
      <c r="Y22" s="73">
        <v>0</v>
      </c>
      <c r="Z22" s="73">
        <v>4.5673523556735235E-2</v>
      </c>
      <c r="AA22" s="73">
        <v>0</v>
      </c>
      <c r="AB22" s="73">
        <v>1.3640772170607491E-3</v>
      </c>
      <c r="AC22" s="73">
        <v>0</v>
      </c>
      <c r="AD22" s="73">
        <v>0.34</v>
      </c>
      <c r="AE22" s="122">
        <v>0.56210000000000004</v>
      </c>
      <c r="AF22" s="122">
        <v>0.37008000000000002</v>
      </c>
      <c r="AG22" s="122">
        <v>0.495</v>
      </c>
      <c r="AH22" s="122">
        <v>1.0310999999999999</v>
      </c>
      <c r="AI22" s="122">
        <v>0</v>
      </c>
      <c r="AJ22" s="122">
        <v>0</v>
      </c>
      <c r="AK22" s="122">
        <v>0</v>
      </c>
      <c r="AL22" s="122">
        <v>0</v>
      </c>
      <c r="AM22" s="122">
        <v>0</v>
      </c>
      <c r="AN22" s="122">
        <v>0.12744</v>
      </c>
      <c r="AO22" s="122">
        <v>0.16596</v>
      </c>
      <c r="AP22" s="122">
        <v>0</v>
      </c>
      <c r="AQ22" s="122">
        <v>0.41520000000000001</v>
      </c>
      <c r="AR22" s="122">
        <v>5.3999999999999999E-2</v>
      </c>
      <c r="AS22" s="122">
        <v>3.3000000000000002E-2</v>
      </c>
      <c r="AT22" s="122">
        <v>0.36180000000000001</v>
      </c>
      <c r="AU22" s="122">
        <v>0.17879999999999999</v>
      </c>
      <c r="AV22" s="122">
        <v>0</v>
      </c>
      <c r="AW22" s="122">
        <v>0</v>
      </c>
      <c r="AX22" s="122">
        <v>0</v>
      </c>
      <c r="AY22" s="122">
        <v>1.9029999999999998E-2</v>
      </c>
      <c r="AZ22" s="122">
        <v>0</v>
      </c>
      <c r="BA22" s="343">
        <v>0.68640000000000001</v>
      </c>
      <c r="BB22" s="343">
        <v>1.7424000000000002</v>
      </c>
      <c r="BC22" s="343">
        <v>11.523599999999998</v>
      </c>
      <c r="BD22" s="122">
        <v>0</v>
      </c>
      <c r="BE22" s="122">
        <v>2.2399999999999998E-3</v>
      </c>
      <c r="BF22" s="122">
        <v>1.4E-3</v>
      </c>
      <c r="BG22" s="122">
        <v>0</v>
      </c>
      <c r="BH22" s="122">
        <v>0</v>
      </c>
      <c r="BI22" s="122">
        <v>2.0299999999999999E-2</v>
      </c>
      <c r="BJ22" s="122">
        <v>0</v>
      </c>
      <c r="BK22" s="122">
        <v>0</v>
      </c>
      <c r="BL22" s="122">
        <v>0</v>
      </c>
      <c r="BM22" s="122">
        <v>1.1199999999999999E-3</v>
      </c>
      <c r="BN22" s="122">
        <v>5.5999999999999995E-4</v>
      </c>
      <c r="BO22" s="122">
        <v>0</v>
      </c>
      <c r="BP22" s="122">
        <v>0</v>
      </c>
      <c r="BQ22" s="122">
        <v>0</v>
      </c>
      <c r="BR22" s="122">
        <v>0</v>
      </c>
      <c r="BS22" s="122">
        <v>0</v>
      </c>
      <c r="BT22" s="74">
        <f t="shared" si="3"/>
        <v>24.663824022860823</v>
      </c>
    </row>
    <row r="23" spans="3:72" s="8" customFormat="1" ht="15.75" x14ac:dyDescent="0.25">
      <c r="C23" s="81" t="s">
        <v>10</v>
      </c>
      <c r="D23" s="73">
        <v>3.68268</v>
      </c>
      <c r="E23" s="73">
        <v>0.1515</v>
      </c>
      <c r="F23" s="73">
        <v>0.11</v>
      </c>
      <c r="G23" s="73">
        <v>0</v>
      </c>
      <c r="H23" s="73">
        <v>2E-3</v>
      </c>
      <c r="I23" s="73">
        <v>0</v>
      </c>
      <c r="J23" s="73">
        <v>0.32250000000000001</v>
      </c>
      <c r="K23" s="73">
        <v>0</v>
      </c>
      <c r="L23" s="73">
        <v>9.1500000000000012E-2</v>
      </c>
      <c r="M23" s="73">
        <v>1.15E-2</v>
      </c>
      <c r="N23" s="73">
        <v>0</v>
      </c>
      <c r="O23" s="73">
        <v>0.57799999999999996</v>
      </c>
      <c r="P23" s="73">
        <v>0.37212028458218549</v>
      </c>
      <c r="Q23" s="73">
        <v>0</v>
      </c>
      <c r="R23" s="73">
        <v>6.8000000000000005E-2</v>
      </c>
      <c r="S23" s="73">
        <v>1.1492468294749161</v>
      </c>
      <c r="T23" s="73">
        <v>1.4E-2</v>
      </c>
      <c r="U23" s="73">
        <v>8.0000000000000007E-7</v>
      </c>
      <c r="V23" s="73">
        <v>0</v>
      </c>
      <c r="W23" s="73">
        <v>0</v>
      </c>
      <c r="X23" s="73">
        <v>0</v>
      </c>
      <c r="Y23" s="73">
        <v>0</v>
      </c>
      <c r="Z23" s="73">
        <v>4.2999999999999997E-2</v>
      </c>
      <c r="AA23" s="73">
        <v>0</v>
      </c>
      <c r="AB23" s="73">
        <v>1.3640772170607491E-3</v>
      </c>
      <c r="AC23" s="73">
        <v>0</v>
      </c>
      <c r="AD23" s="73">
        <v>0.30499999999999999</v>
      </c>
      <c r="AE23" s="122">
        <v>0.55089999999999995</v>
      </c>
      <c r="AF23" s="122">
        <v>0.37152000000000002</v>
      </c>
      <c r="AG23" s="122">
        <v>0.46223999999999998</v>
      </c>
      <c r="AH23" s="122">
        <v>1.0024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0.14544000000000001</v>
      </c>
      <c r="AO23" s="122">
        <v>0.15084</v>
      </c>
      <c r="AP23" s="122">
        <v>0</v>
      </c>
      <c r="AQ23" s="122">
        <v>0.40379999999999999</v>
      </c>
      <c r="AR23" s="122">
        <v>5.2200000000000003E-2</v>
      </c>
      <c r="AS23" s="122">
        <v>3.3000000000000002E-2</v>
      </c>
      <c r="AT23" s="122">
        <v>0.3624</v>
      </c>
      <c r="AU23" s="122">
        <v>0.16980000000000001</v>
      </c>
      <c r="AV23" s="122">
        <v>0</v>
      </c>
      <c r="AW23" s="122">
        <v>0</v>
      </c>
      <c r="AX23" s="122">
        <v>0</v>
      </c>
      <c r="AY23" s="122">
        <v>1.9029999999999998E-2</v>
      </c>
      <c r="AZ23" s="122">
        <v>0</v>
      </c>
      <c r="BA23" s="343">
        <v>0.81840000000000002</v>
      </c>
      <c r="BB23" s="343">
        <v>1.7621999999999998</v>
      </c>
      <c r="BC23" s="343">
        <v>10.926299999999999</v>
      </c>
      <c r="BD23" s="122">
        <v>0</v>
      </c>
      <c r="BE23" s="122">
        <v>2.2399999999999998E-3</v>
      </c>
      <c r="BF23" s="122">
        <v>6.9999999999999999E-4</v>
      </c>
      <c r="BG23" s="122">
        <v>0</v>
      </c>
      <c r="BH23" s="122">
        <v>0</v>
      </c>
      <c r="BI23" s="122">
        <v>1.9599999999999999E-2</v>
      </c>
      <c r="BJ23" s="122">
        <v>0</v>
      </c>
      <c r="BK23" s="122">
        <v>0</v>
      </c>
      <c r="BL23" s="122">
        <v>0</v>
      </c>
      <c r="BM23" s="122">
        <v>5.5999999999999995E-4</v>
      </c>
      <c r="BN23" s="122">
        <v>1.1199999999999999E-3</v>
      </c>
      <c r="BO23" s="122">
        <v>0</v>
      </c>
      <c r="BP23" s="122">
        <v>0</v>
      </c>
      <c r="BQ23" s="122">
        <v>0</v>
      </c>
      <c r="BR23" s="122">
        <v>0</v>
      </c>
      <c r="BS23" s="122">
        <v>0</v>
      </c>
      <c r="BT23" s="74">
        <f t="shared" si="3"/>
        <v>24.15710199127416</v>
      </c>
    </row>
    <row r="24" spans="3:72" s="8" customFormat="1" ht="15.75" x14ac:dyDescent="0.25">
      <c r="C24" s="81" t="s">
        <v>11</v>
      </c>
      <c r="D24" s="73">
        <v>3.7044000000000001</v>
      </c>
      <c r="E24" s="73">
        <v>0.159</v>
      </c>
      <c r="F24" s="73">
        <v>0.10400000000000001</v>
      </c>
      <c r="G24" s="73">
        <v>0</v>
      </c>
      <c r="H24" s="73">
        <v>2.5000000000000001E-3</v>
      </c>
      <c r="I24" s="73">
        <v>0</v>
      </c>
      <c r="J24" s="73">
        <v>0.32200000000000001</v>
      </c>
      <c r="K24" s="73">
        <v>0</v>
      </c>
      <c r="L24" s="73">
        <v>9.3000000000000013E-2</v>
      </c>
      <c r="M24" s="73">
        <v>1.2500000000000001E-2</v>
      </c>
      <c r="N24" s="73">
        <v>0</v>
      </c>
      <c r="O24" s="73">
        <v>0.53049999999999997</v>
      </c>
      <c r="P24" s="73">
        <v>0.37212028458218549</v>
      </c>
      <c r="Q24" s="73">
        <v>0</v>
      </c>
      <c r="R24" s="73">
        <v>5.6500000000000009E-2</v>
      </c>
      <c r="S24" s="73">
        <v>1.1373598189823397</v>
      </c>
      <c r="T24" s="73">
        <v>1.3000000000000001E-2</v>
      </c>
      <c r="U24" s="73">
        <v>9.9999999999999995E-7</v>
      </c>
      <c r="V24" s="73">
        <v>0</v>
      </c>
      <c r="W24" s="73">
        <v>0</v>
      </c>
      <c r="X24" s="73">
        <v>0</v>
      </c>
      <c r="Y24" s="73">
        <v>0</v>
      </c>
      <c r="Z24" s="73">
        <v>4.1999999999999996E-2</v>
      </c>
      <c r="AA24" s="73">
        <v>0</v>
      </c>
      <c r="AB24" s="73">
        <v>1.3640772170607491E-3</v>
      </c>
      <c r="AC24" s="73">
        <v>0</v>
      </c>
      <c r="AD24" s="73">
        <v>0.16849999999999998</v>
      </c>
      <c r="AE24" s="122">
        <v>0.54879999999999995</v>
      </c>
      <c r="AF24" s="122">
        <v>0.36108000000000001</v>
      </c>
      <c r="AG24" s="122">
        <v>0.44747999999999999</v>
      </c>
      <c r="AH24" s="122">
        <v>0.99609999999999999</v>
      </c>
      <c r="AI24" s="122">
        <v>0</v>
      </c>
      <c r="AJ24" s="122">
        <v>0</v>
      </c>
      <c r="AK24" s="122">
        <v>0</v>
      </c>
      <c r="AL24" s="122">
        <v>0</v>
      </c>
      <c r="AM24" s="122">
        <v>0</v>
      </c>
      <c r="AN24" s="122">
        <v>0.13392000000000001</v>
      </c>
      <c r="AO24" s="122">
        <v>0.14435999999999999</v>
      </c>
      <c r="AP24" s="122">
        <v>0</v>
      </c>
      <c r="AQ24" s="122">
        <v>0.3906</v>
      </c>
      <c r="AR24" s="122">
        <v>5.28E-2</v>
      </c>
      <c r="AS24" s="122">
        <v>3.1800000000000002E-2</v>
      </c>
      <c r="AT24" s="122">
        <v>0.3624</v>
      </c>
      <c r="AU24" s="122">
        <v>0.1794</v>
      </c>
      <c r="AV24" s="122">
        <v>0</v>
      </c>
      <c r="AW24" s="122">
        <v>0</v>
      </c>
      <c r="AX24" s="122">
        <v>0</v>
      </c>
      <c r="AY24" s="122">
        <v>1.9029999999999998E-2</v>
      </c>
      <c r="AZ24" s="122">
        <v>0</v>
      </c>
      <c r="BA24" s="343">
        <v>0.72929999999999995</v>
      </c>
      <c r="BB24" s="343">
        <v>1.7786999999999999</v>
      </c>
      <c r="BC24" s="343">
        <v>10.830599999999999</v>
      </c>
      <c r="BD24" s="122">
        <v>0</v>
      </c>
      <c r="BE24" s="122">
        <v>1.6800000000000001E-3</v>
      </c>
      <c r="BF24" s="122">
        <v>1.4E-3</v>
      </c>
      <c r="BG24" s="122">
        <v>0</v>
      </c>
      <c r="BH24" s="122">
        <v>0</v>
      </c>
      <c r="BI24" s="122">
        <v>2.1000000000000001E-2</v>
      </c>
      <c r="BJ24" s="122">
        <v>0</v>
      </c>
      <c r="BK24" s="122">
        <v>0</v>
      </c>
      <c r="BL24" s="122">
        <v>0</v>
      </c>
      <c r="BM24" s="122">
        <v>5.5999999999999995E-4</v>
      </c>
      <c r="BN24" s="122">
        <v>5.5999999999999995E-4</v>
      </c>
      <c r="BO24" s="122">
        <v>0</v>
      </c>
      <c r="BP24" s="122">
        <v>0</v>
      </c>
      <c r="BQ24" s="122">
        <v>0</v>
      </c>
      <c r="BR24" s="122">
        <v>0</v>
      </c>
      <c r="BS24" s="122">
        <v>0</v>
      </c>
      <c r="BT24" s="74">
        <f t="shared" si="3"/>
        <v>23.750315180781588</v>
      </c>
    </row>
    <row r="25" spans="3:72" s="8" customFormat="1" ht="15.75" x14ac:dyDescent="0.25">
      <c r="C25" s="81" t="s">
        <v>12</v>
      </c>
      <c r="D25" s="73">
        <v>3.6482400000000004</v>
      </c>
      <c r="E25" s="73">
        <v>0.129</v>
      </c>
      <c r="F25" s="73">
        <v>9.5500000000000002E-2</v>
      </c>
      <c r="G25" s="73">
        <v>0</v>
      </c>
      <c r="H25" s="73">
        <v>2E-3</v>
      </c>
      <c r="I25" s="73">
        <v>0</v>
      </c>
      <c r="J25" s="73">
        <v>0.3085</v>
      </c>
      <c r="K25" s="73">
        <v>0</v>
      </c>
      <c r="L25" s="73">
        <v>8.900000000000001E-2</v>
      </c>
      <c r="M25" s="73">
        <v>1.0999999999999999E-2</v>
      </c>
      <c r="N25" s="73">
        <v>0</v>
      </c>
      <c r="O25" s="73">
        <v>0.47349999999999998</v>
      </c>
      <c r="P25" s="73">
        <v>0.36334386277600184</v>
      </c>
      <c r="Q25" s="73">
        <v>0</v>
      </c>
      <c r="R25" s="73">
        <v>3.7999999999999999E-2</v>
      </c>
      <c r="S25" s="73">
        <v>1.1072796452686842</v>
      </c>
      <c r="T25" s="73">
        <v>6.0000000000000001E-3</v>
      </c>
      <c r="U25" s="73">
        <v>8.0000000000000007E-7</v>
      </c>
      <c r="V25" s="73">
        <v>0</v>
      </c>
      <c r="W25" s="73">
        <v>0</v>
      </c>
      <c r="X25" s="73">
        <v>0</v>
      </c>
      <c r="Y25" s="73">
        <v>0</v>
      </c>
      <c r="Z25" s="73">
        <v>0.04</v>
      </c>
      <c r="AA25" s="73">
        <v>0</v>
      </c>
      <c r="AB25" s="73">
        <v>1.3640772170607491E-3</v>
      </c>
      <c r="AC25" s="73">
        <v>0</v>
      </c>
      <c r="AD25" s="73">
        <v>0.1205</v>
      </c>
      <c r="AE25" s="122">
        <v>0.54249999999999998</v>
      </c>
      <c r="AF25" s="122">
        <v>0.36720000000000003</v>
      </c>
      <c r="AG25" s="122">
        <v>0.46655999999999997</v>
      </c>
      <c r="AH25" s="122">
        <v>0.98</v>
      </c>
      <c r="AI25" s="122">
        <v>0</v>
      </c>
      <c r="AJ25" s="122">
        <v>0</v>
      </c>
      <c r="AK25" s="122">
        <v>0</v>
      </c>
      <c r="AL25" s="122">
        <v>0</v>
      </c>
      <c r="AM25" s="122">
        <v>0</v>
      </c>
      <c r="AN25" s="122">
        <v>0.13572000000000001</v>
      </c>
      <c r="AO25" s="122">
        <v>0.15264</v>
      </c>
      <c r="AP25" s="122">
        <v>0</v>
      </c>
      <c r="AQ25" s="122">
        <v>0.36899999999999999</v>
      </c>
      <c r="AR25" s="122">
        <v>5.16E-2</v>
      </c>
      <c r="AS25" s="122">
        <v>3.1800000000000002E-2</v>
      </c>
      <c r="AT25" s="122">
        <v>0.3624</v>
      </c>
      <c r="AU25" s="122">
        <v>0.18240000000000001</v>
      </c>
      <c r="AV25" s="122">
        <v>0</v>
      </c>
      <c r="AW25" s="122">
        <v>0</v>
      </c>
      <c r="AX25" s="122">
        <v>0</v>
      </c>
      <c r="AY25" s="122">
        <v>1.9029999999999998E-2</v>
      </c>
      <c r="AZ25" s="122">
        <v>0</v>
      </c>
      <c r="BA25" s="343">
        <v>0.6137999999999999</v>
      </c>
      <c r="BB25" s="343">
        <v>1.6896</v>
      </c>
      <c r="BC25" s="343">
        <v>9.3422999999999998</v>
      </c>
      <c r="BD25" s="122">
        <v>0</v>
      </c>
      <c r="BE25" s="122">
        <v>2.2399999999999998E-3</v>
      </c>
      <c r="BF25" s="122">
        <v>1.4E-3</v>
      </c>
      <c r="BG25" s="122">
        <v>0</v>
      </c>
      <c r="BH25" s="122">
        <v>0</v>
      </c>
      <c r="BI25" s="122">
        <v>2.0299999999999999E-2</v>
      </c>
      <c r="BJ25" s="122">
        <v>0</v>
      </c>
      <c r="BK25" s="122">
        <v>0</v>
      </c>
      <c r="BL25" s="122">
        <v>0</v>
      </c>
      <c r="BM25" s="122">
        <v>1.1199999999999999E-3</v>
      </c>
      <c r="BN25" s="122">
        <v>1.1199999999999999E-3</v>
      </c>
      <c r="BO25" s="122">
        <v>0</v>
      </c>
      <c r="BP25" s="122">
        <v>0</v>
      </c>
      <c r="BQ25" s="122">
        <v>0</v>
      </c>
      <c r="BR25" s="122">
        <v>0</v>
      </c>
      <c r="BS25" s="122">
        <v>0</v>
      </c>
      <c r="BT25" s="74">
        <f t="shared" si="3"/>
        <v>21.765958385261744</v>
      </c>
    </row>
    <row r="26" spans="3:72" s="8" customFormat="1" ht="15.75" x14ac:dyDescent="0.25">
      <c r="C26" s="81" t="s">
        <v>13</v>
      </c>
      <c r="D26" s="73">
        <v>3.6468000000000003</v>
      </c>
      <c r="E26" s="73">
        <v>0.1265</v>
      </c>
      <c r="F26" s="73">
        <v>0.10249999999999999</v>
      </c>
      <c r="G26" s="73">
        <v>0</v>
      </c>
      <c r="H26" s="73">
        <v>2E-3</v>
      </c>
      <c r="I26" s="73">
        <v>0</v>
      </c>
      <c r="J26" s="73">
        <v>0.30400000000000005</v>
      </c>
      <c r="K26" s="73">
        <v>0</v>
      </c>
      <c r="L26" s="73">
        <v>8.5500000000000007E-2</v>
      </c>
      <c r="M26" s="73">
        <v>1.2E-2</v>
      </c>
      <c r="N26" s="73">
        <v>0</v>
      </c>
      <c r="O26" s="73">
        <v>0.46099999999999997</v>
      </c>
      <c r="P26" s="73">
        <v>0.37650849548527726</v>
      </c>
      <c r="Q26" s="73">
        <v>0</v>
      </c>
      <c r="R26" s="73">
        <v>3.2000000000000001E-2</v>
      </c>
      <c r="S26" s="73">
        <v>1.1313886586043145</v>
      </c>
      <c r="T26" s="73">
        <v>4.0000000000000001E-3</v>
      </c>
      <c r="U26" s="73">
        <v>8.0000000000000007E-7</v>
      </c>
      <c r="V26" s="73">
        <v>0</v>
      </c>
      <c r="W26" s="73">
        <v>0</v>
      </c>
      <c r="X26" s="73">
        <v>0</v>
      </c>
      <c r="Y26" s="73">
        <v>0</v>
      </c>
      <c r="Z26" s="73">
        <v>4.1000000000000002E-2</v>
      </c>
      <c r="AA26" s="73">
        <v>0</v>
      </c>
      <c r="AB26" s="73">
        <v>1.3640772170607491E-3</v>
      </c>
      <c r="AC26" s="73">
        <v>0</v>
      </c>
      <c r="AD26" s="73">
        <v>0.14899999999999999</v>
      </c>
      <c r="AE26" s="122">
        <v>0.53620000000000001</v>
      </c>
      <c r="AF26" s="122">
        <v>0.37187999999999999</v>
      </c>
      <c r="AG26" s="122">
        <v>0.46007999999999999</v>
      </c>
      <c r="AH26" s="122">
        <v>0.96389999999999998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0.13428000000000001</v>
      </c>
      <c r="AO26" s="122">
        <v>0.15767999999999999</v>
      </c>
      <c r="AP26" s="122">
        <v>0</v>
      </c>
      <c r="AQ26" s="122">
        <v>0.38100000000000001</v>
      </c>
      <c r="AR26" s="122">
        <v>5.0999999999999997E-2</v>
      </c>
      <c r="AS26" s="122">
        <v>3.1800000000000002E-2</v>
      </c>
      <c r="AT26" s="122">
        <v>0.3624</v>
      </c>
      <c r="AU26" s="122">
        <v>0.16800000000000001</v>
      </c>
      <c r="AV26" s="122">
        <v>0</v>
      </c>
      <c r="AW26" s="122">
        <v>0</v>
      </c>
      <c r="AX26" s="122">
        <v>0</v>
      </c>
      <c r="AY26" s="122">
        <v>1.9029999999999998E-2</v>
      </c>
      <c r="AZ26" s="122">
        <v>0</v>
      </c>
      <c r="BA26" s="343">
        <v>0.57420000000000004</v>
      </c>
      <c r="BB26" s="343">
        <v>1.6005</v>
      </c>
      <c r="BC26" s="343">
        <v>8.2962000000000007</v>
      </c>
      <c r="BD26" s="122">
        <v>0</v>
      </c>
      <c r="BE26" s="122">
        <v>2.2399999999999998E-3</v>
      </c>
      <c r="BF26" s="122">
        <v>1.4E-3</v>
      </c>
      <c r="BG26" s="122">
        <v>0</v>
      </c>
      <c r="BH26" s="122">
        <v>0</v>
      </c>
      <c r="BI26" s="122">
        <v>2.0299999999999999E-2</v>
      </c>
      <c r="BJ26" s="122">
        <v>0</v>
      </c>
      <c r="BK26" s="122">
        <v>0</v>
      </c>
      <c r="BL26" s="122">
        <v>0</v>
      </c>
      <c r="BM26" s="122">
        <v>5.5999999999999995E-4</v>
      </c>
      <c r="BN26" s="122">
        <v>1.1199999999999999E-3</v>
      </c>
      <c r="BO26" s="122">
        <v>0</v>
      </c>
      <c r="BP26" s="122">
        <v>0</v>
      </c>
      <c r="BQ26" s="122">
        <v>0</v>
      </c>
      <c r="BR26" s="122">
        <v>0</v>
      </c>
      <c r="BS26" s="122">
        <v>0</v>
      </c>
      <c r="BT26" s="74">
        <f t="shared" si="3"/>
        <v>20.609332031306653</v>
      </c>
    </row>
    <row r="27" spans="3:72" s="8" customFormat="1" ht="15.75" x14ac:dyDescent="0.25">
      <c r="C27" s="81" t="s">
        <v>14</v>
      </c>
      <c r="D27" s="73">
        <v>3.6678000000000002</v>
      </c>
      <c r="E27" s="73">
        <v>9.1500000000000012E-2</v>
      </c>
      <c r="F27" s="73">
        <v>0.10099999999999999</v>
      </c>
      <c r="G27" s="73">
        <v>0</v>
      </c>
      <c r="H27" s="73">
        <v>2.5000000000000001E-3</v>
      </c>
      <c r="I27" s="73">
        <v>0</v>
      </c>
      <c r="J27" s="73">
        <v>0.29250000000000004</v>
      </c>
      <c r="K27" s="73">
        <v>0</v>
      </c>
      <c r="L27" s="73">
        <v>8.7000000000000008E-2</v>
      </c>
      <c r="M27" s="73">
        <v>1.0999999999999999E-2</v>
      </c>
      <c r="N27" s="73">
        <v>0</v>
      </c>
      <c r="O27" s="73">
        <v>0.48050000000000004</v>
      </c>
      <c r="P27" s="73">
        <v>0.37650849548527726</v>
      </c>
      <c r="Q27" s="73">
        <v>0</v>
      </c>
      <c r="R27" s="73">
        <v>3.6000000000000004E-2</v>
      </c>
      <c r="S27" s="73">
        <v>1.1360665502274192</v>
      </c>
      <c r="T27" s="73">
        <v>4.0000000000000001E-3</v>
      </c>
      <c r="U27" s="73">
        <v>9.9999999999999995E-7</v>
      </c>
      <c r="V27" s="73">
        <v>0</v>
      </c>
      <c r="W27" s="73">
        <v>0</v>
      </c>
      <c r="X27" s="73">
        <v>0</v>
      </c>
      <c r="Y27" s="73">
        <v>0</v>
      </c>
      <c r="Z27" s="73">
        <v>4.1000000000000002E-2</v>
      </c>
      <c r="AA27" s="73">
        <v>0</v>
      </c>
      <c r="AB27" s="73">
        <v>1.3640772170607491E-3</v>
      </c>
      <c r="AC27" s="73">
        <v>0</v>
      </c>
      <c r="AD27" s="73">
        <v>6.3E-2</v>
      </c>
      <c r="AE27" s="122">
        <v>0.53620000000000001</v>
      </c>
      <c r="AF27" s="122">
        <v>0.36612</v>
      </c>
      <c r="AG27" s="122">
        <v>0.46727999999999997</v>
      </c>
      <c r="AH27" s="122">
        <v>0.96319999999999995</v>
      </c>
      <c r="AI27" s="122">
        <v>0</v>
      </c>
      <c r="AJ27" s="122">
        <v>0</v>
      </c>
      <c r="AK27" s="122">
        <v>0</v>
      </c>
      <c r="AL27" s="122">
        <v>0</v>
      </c>
      <c r="AM27" s="122">
        <v>0</v>
      </c>
      <c r="AN27" s="122">
        <v>0.14183999999999999</v>
      </c>
      <c r="AO27" s="122">
        <v>0.15479999999999999</v>
      </c>
      <c r="AP27" s="122">
        <v>0</v>
      </c>
      <c r="AQ27" s="122">
        <v>0.2616</v>
      </c>
      <c r="AR27" s="122">
        <v>5.0999999999999997E-2</v>
      </c>
      <c r="AS27" s="122">
        <v>3.1800000000000002E-2</v>
      </c>
      <c r="AT27" s="122">
        <v>0.36299999999999999</v>
      </c>
      <c r="AU27" s="122">
        <v>0.1704</v>
      </c>
      <c r="AV27" s="122">
        <v>0</v>
      </c>
      <c r="AW27" s="122">
        <v>0</v>
      </c>
      <c r="AX27" s="122">
        <v>0</v>
      </c>
      <c r="AY27" s="122">
        <v>1.9029999999999998E-2</v>
      </c>
      <c r="AZ27" s="122">
        <v>0</v>
      </c>
      <c r="BA27" s="343">
        <v>0.74250000000000005</v>
      </c>
      <c r="BB27" s="343">
        <v>1.5840000000000001</v>
      </c>
      <c r="BC27" s="343">
        <v>9.3390000000000004</v>
      </c>
      <c r="BD27" s="122">
        <v>0</v>
      </c>
      <c r="BE27" s="122">
        <v>2.2399999999999998E-3</v>
      </c>
      <c r="BF27" s="122">
        <v>1.4E-3</v>
      </c>
      <c r="BG27" s="122">
        <v>0</v>
      </c>
      <c r="BH27" s="122">
        <v>0</v>
      </c>
      <c r="BI27" s="122">
        <v>2.1000000000000001E-2</v>
      </c>
      <c r="BJ27" s="122">
        <v>0</v>
      </c>
      <c r="BK27" s="122">
        <v>0</v>
      </c>
      <c r="BL27" s="122">
        <v>0</v>
      </c>
      <c r="BM27" s="122">
        <v>1.1199999999999999E-3</v>
      </c>
      <c r="BN27" s="122">
        <v>5.5999999999999995E-4</v>
      </c>
      <c r="BO27" s="122">
        <v>0</v>
      </c>
      <c r="BP27" s="122">
        <v>0</v>
      </c>
      <c r="BQ27" s="122">
        <v>0</v>
      </c>
      <c r="BR27" s="122">
        <v>0</v>
      </c>
      <c r="BS27" s="122">
        <v>0</v>
      </c>
      <c r="BT27" s="74">
        <f t="shared" si="3"/>
        <v>21.609830122929761</v>
      </c>
    </row>
    <row r="28" spans="3:72" s="8" customFormat="1" ht="15.75" x14ac:dyDescent="0.25">
      <c r="C28" s="81" t="s">
        <v>15</v>
      </c>
      <c r="D28" s="73">
        <v>3.7098</v>
      </c>
      <c r="E28" s="73">
        <v>0.11499999999999999</v>
      </c>
      <c r="F28" s="73">
        <v>8.8999999999999996E-2</v>
      </c>
      <c r="G28" s="73">
        <v>0</v>
      </c>
      <c r="H28" s="73">
        <v>2E-3</v>
      </c>
      <c r="I28" s="73">
        <v>0</v>
      </c>
      <c r="J28" s="73">
        <v>0.28250000000000003</v>
      </c>
      <c r="K28" s="73">
        <v>0</v>
      </c>
      <c r="L28" s="73">
        <v>9.3000000000000013E-2</v>
      </c>
      <c r="M28" s="73">
        <v>1.2E-2</v>
      </c>
      <c r="N28" s="73">
        <v>0</v>
      </c>
      <c r="O28" s="73">
        <v>0.53949999999999998</v>
      </c>
      <c r="P28" s="73">
        <v>0.32648289119003066</v>
      </c>
      <c r="Q28" s="73">
        <v>0</v>
      </c>
      <c r="R28" s="73">
        <v>3.7999999999999999E-2</v>
      </c>
      <c r="S28" s="73">
        <v>1.1420624958650203</v>
      </c>
      <c r="T28" s="73">
        <v>4.0000000000000001E-3</v>
      </c>
      <c r="U28" s="73">
        <v>8.0000000000000007E-7</v>
      </c>
      <c r="V28" s="73">
        <v>0</v>
      </c>
      <c r="W28" s="73">
        <v>0</v>
      </c>
      <c r="X28" s="73">
        <v>0</v>
      </c>
      <c r="Y28" s="73">
        <v>0</v>
      </c>
      <c r="Z28" s="73">
        <v>4.1673523556735238E-2</v>
      </c>
      <c r="AA28" s="73">
        <v>0</v>
      </c>
      <c r="AB28" s="73">
        <v>1.3640772170607491E-3</v>
      </c>
      <c r="AC28" s="73">
        <v>0</v>
      </c>
      <c r="AD28" s="73">
        <v>9.1999999999999998E-2</v>
      </c>
      <c r="AE28" s="122">
        <v>0.51449999999999996</v>
      </c>
      <c r="AF28" s="122">
        <v>0.37619999999999998</v>
      </c>
      <c r="AG28" s="122">
        <v>0.50183999999999995</v>
      </c>
      <c r="AH28" s="122">
        <v>0.91210000000000002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0.14796000000000001</v>
      </c>
      <c r="AO28" s="122">
        <v>0.15804000000000001</v>
      </c>
      <c r="AP28" s="122">
        <v>0</v>
      </c>
      <c r="AQ28" s="122">
        <v>0.16739999999999999</v>
      </c>
      <c r="AR28" s="122">
        <v>5.04E-2</v>
      </c>
      <c r="AS28" s="122">
        <v>3.1199999999999999E-2</v>
      </c>
      <c r="AT28" s="122">
        <v>0.36420000000000002</v>
      </c>
      <c r="AU28" s="122">
        <v>0.16320000000000001</v>
      </c>
      <c r="AV28" s="122">
        <v>0</v>
      </c>
      <c r="AW28" s="122">
        <v>0</v>
      </c>
      <c r="AX28" s="122">
        <v>0</v>
      </c>
      <c r="AY28" s="122">
        <v>1.9029999999999998E-2</v>
      </c>
      <c r="AZ28" s="122">
        <v>0</v>
      </c>
      <c r="BA28" s="343">
        <v>0.68640000000000012</v>
      </c>
      <c r="BB28" s="343">
        <v>1.6071</v>
      </c>
      <c r="BC28" s="343">
        <v>8.7417000000000016</v>
      </c>
      <c r="BD28" s="122">
        <v>0</v>
      </c>
      <c r="BE28" s="122">
        <v>2.2399999999999998E-3</v>
      </c>
      <c r="BF28" s="122">
        <v>6.9999999999999999E-4</v>
      </c>
      <c r="BG28" s="122">
        <v>0</v>
      </c>
      <c r="BH28" s="122">
        <v>0</v>
      </c>
      <c r="BI28" s="122">
        <v>2.1000000000000001E-2</v>
      </c>
      <c r="BJ28" s="122">
        <v>0</v>
      </c>
      <c r="BK28" s="122">
        <v>0</v>
      </c>
      <c r="BL28" s="122">
        <v>0</v>
      </c>
      <c r="BM28" s="122">
        <v>5.5999999999999995E-4</v>
      </c>
      <c r="BN28" s="122">
        <v>1.1199999999999999E-3</v>
      </c>
      <c r="BO28" s="122">
        <v>0</v>
      </c>
      <c r="BP28" s="122">
        <v>0</v>
      </c>
      <c r="BQ28" s="122">
        <v>0</v>
      </c>
      <c r="BR28" s="122">
        <v>0</v>
      </c>
      <c r="BS28" s="122">
        <v>0</v>
      </c>
      <c r="BT28" s="74">
        <f t="shared" si="3"/>
        <v>20.955273787828848</v>
      </c>
    </row>
    <row r="29" spans="3:72" ht="15.75" x14ac:dyDescent="0.25">
      <c r="C29" s="78" t="s">
        <v>16</v>
      </c>
      <c r="D29" s="73">
        <v>3.8236800000000004</v>
      </c>
      <c r="E29" s="73">
        <v>0.11799999999999999</v>
      </c>
      <c r="F29" s="73">
        <v>0.10099999999999999</v>
      </c>
      <c r="G29" s="73">
        <v>0</v>
      </c>
      <c r="H29" s="73">
        <v>2.5000000000000001E-3</v>
      </c>
      <c r="I29" s="73">
        <v>0</v>
      </c>
      <c r="J29" s="73">
        <v>0.29550000000000004</v>
      </c>
      <c r="K29" s="73">
        <v>0</v>
      </c>
      <c r="L29" s="73">
        <v>8.8500000000000009E-2</v>
      </c>
      <c r="M29" s="73">
        <v>1.2E-2</v>
      </c>
      <c r="N29" s="73">
        <v>0</v>
      </c>
      <c r="O29" s="73">
        <v>0.52049999999999996</v>
      </c>
      <c r="P29" s="73">
        <v>0.32736053337064902</v>
      </c>
      <c r="Q29" s="73">
        <v>0</v>
      </c>
      <c r="R29" s="73">
        <v>4.3000000000000003E-2</v>
      </c>
      <c r="S29" s="73">
        <v>1.1099812385624517</v>
      </c>
      <c r="T29" s="73">
        <v>4.0000000000000001E-3</v>
      </c>
      <c r="U29" s="73">
        <v>8.0000000000000007E-7</v>
      </c>
      <c r="V29" s="73">
        <v>0</v>
      </c>
      <c r="W29" s="73">
        <v>0</v>
      </c>
      <c r="X29" s="73">
        <v>0</v>
      </c>
      <c r="Y29" s="73">
        <v>0</v>
      </c>
      <c r="Z29" s="73">
        <v>0.04</v>
      </c>
      <c r="AA29" s="73">
        <v>0</v>
      </c>
      <c r="AB29" s="73">
        <v>1.3640772170607491E-3</v>
      </c>
      <c r="AC29" s="73">
        <v>0</v>
      </c>
      <c r="AD29" s="73">
        <v>0.13150000000000001</v>
      </c>
      <c r="AE29" s="122">
        <v>0.51170000000000004</v>
      </c>
      <c r="AF29" s="122">
        <v>0.37547999999999998</v>
      </c>
      <c r="AG29" s="122">
        <v>0.54035999999999995</v>
      </c>
      <c r="AH29" s="122">
        <v>0.90720000000000001</v>
      </c>
      <c r="AI29" s="122">
        <v>0</v>
      </c>
      <c r="AJ29" s="122">
        <v>0</v>
      </c>
      <c r="AK29" s="122">
        <v>0</v>
      </c>
      <c r="AL29" s="122">
        <v>0</v>
      </c>
      <c r="AM29" s="122">
        <v>0</v>
      </c>
      <c r="AN29" s="122">
        <v>0.16272</v>
      </c>
      <c r="AO29" s="122">
        <v>0.15984000000000001</v>
      </c>
      <c r="AP29" s="122">
        <v>0</v>
      </c>
      <c r="AQ29" s="122">
        <v>0.17280000000000001</v>
      </c>
      <c r="AR29" s="122">
        <v>5.16E-2</v>
      </c>
      <c r="AS29" s="122">
        <v>3.1199999999999999E-2</v>
      </c>
      <c r="AT29" s="122">
        <v>0.36480000000000001</v>
      </c>
      <c r="AU29" s="122">
        <v>0.17100000000000001</v>
      </c>
      <c r="AV29" s="122">
        <v>0</v>
      </c>
      <c r="AW29" s="122">
        <v>0</v>
      </c>
      <c r="AX29" s="122">
        <v>0</v>
      </c>
      <c r="AY29" s="122">
        <v>1.9029999999999998E-2</v>
      </c>
      <c r="AZ29" s="122">
        <v>0</v>
      </c>
      <c r="BA29" s="343">
        <v>0.6137999999999999</v>
      </c>
      <c r="BB29" s="343">
        <v>1.5476999999999999</v>
      </c>
      <c r="BC29" s="343">
        <v>7.3656000000000006</v>
      </c>
      <c r="BD29" s="122">
        <v>0</v>
      </c>
      <c r="BE29" s="122">
        <v>2.2399999999999998E-3</v>
      </c>
      <c r="BF29" s="122">
        <v>1.4E-3</v>
      </c>
      <c r="BG29" s="122">
        <v>0</v>
      </c>
      <c r="BH29" s="122">
        <v>0</v>
      </c>
      <c r="BI29" s="122">
        <v>2.1000000000000001E-2</v>
      </c>
      <c r="BJ29" s="122">
        <v>0</v>
      </c>
      <c r="BK29" s="122">
        <v>0</v>
      </c>
      <c r="BL29" s="122">
        <v>0</v>
      </c>
      <c r="BM29" s="122">
        <v>1.1199999999999999E-3</v>
      </c>
      <c r="BN29" s="122">
        <v>1.1199999999999999E-3</v>
      </c>
      <c r="BO29" s="122">
        <v>0</v>
      </c>
      <c r="BP29" s="122">
        <v>0</v>
      </c>
      <c r="BQ29" s="122">
        <v>0</v>
      </c>
      <c r="BR29" s="122">
        <v>0</v>
      </c>
      <c r="BS29" s="122">
        <v>0</v>
      </c>
      <c r="BT29" s="74">
        <f t="shared" si="3"/>
        <v>19.640596649150165</v>
      </c>
    </row>
    <row r="30" spans="3:72" ht="15.75" x14ac:dyDescent="0.25">
      <c r="C30" s="78" t="s">
        <v>17</v>
      </c>
      <c r="D30" s="73">
        <v>3.8193600000000001</v>
      </c>
      <c r="E30" s="73">
        <v>0.1265</v>
      </c>
      <c r="F30" s="73">
        <v>8.7999999999999995E-2</v>
      </c>
      <c r="G30" s="73">
        <v>0</v>
      </c>
      <c r="H30" s="73">
        <v>2E-3</v>
      </c>
      <c r="I30" s="73">
        <v>0</v>
      </c>
      <c r="J30" s="73">
        <v>0.30800000000000005</v>
      </c>
      <c r="K30" s="73">
        <v>0</v>
      </c>
      <c r="L30" s="73">
        <v>9.0500000000000011E-2</v>
      </c>
      <c r="M30" s="73">
        <v>1.15E-2</v>
      </c>
      <c r="N30" s="73">
        <v>0</v>
      </c>
      <c r="O30" s="73">
        <v>0.53</v>
      </c>
      <c r="P30" s="73">
        <v>0.33350402863497758</v>
      </c>
      <c r="Q30" s="73">
        <v>0</v>
      </c>
      <c r="R30" s="73">
        <v>0.04</v>
      </c>
      <c r="S30" s="73">
        <v>1.105923761121151</v>
      </c>
      <c r="T30" s="73">
        <v>4.0000000000000001E-3</v>
      </c>
      <c r="U30" s="73">
        <v>9.9999999999999995E-7</v>
      </c>
      <c r="V30" s="73">
        <v>0</v>
      </c>
      <c r="W30" s="73">
        <v>0</v>
      </c>
      <c r="X30" s="73">
        <v>0</v>
      </c>
      <c r="Y30" s="73">
        <v>0</v>
      </c>
      <c r="Z30" s="73">
        <v>4.3999999999999997E-2</v>
      </c>
      <c r="AA30" s="73">
        <v>0</v>
      </c>
      <c r="AB30" s="73">
        <v>1.3640772170607491E-3</v>
      </c>
      <c r="AC30" s="73">
        <v>0</v>
      </c>
      <c r="AD30" s="73">
        <v>0.1215</v>
      </c>
      <c r="AE30" s="122">
        <v>0.50819999999999999</v>
      </c>
      <c r="AF30" s="122">
        <v>0.37763999999999998</v>
      </c>
      <c r="AG30" s="122">
        <v>0.51732</v>
      </c>
      <c r="AH30" s="122">
        <v>0.89810000000000001</v>
      </c>
      <c r="AI30" s="122">
        <v>0</v>
      </c>
      <c r="AJ30" s="122">
        <v>0</v>
      </c>
      <c r="AK30" s="122">
        <v>0</v>
      </c>
      <c r="AL30" s="122">
        <v>0</v>
      </c>
      <c r="AM30" s="122">
        <v>0</v>
      </c>
      <c r="AN30" s="122">
        <v>0.13175999999999999</v>
      </c>
      <c r="AO30" s="122">
        <v>0.16919999999999999</v>
      </c>
      <c r="AP30" s="122">
        <v>0</v>
      </c>
      <c r="AQ30" s="122">
        <v>0.17100000000000001</v>
      </c>
      <c r="AR30" s="122">
        <v>5.0999999999999997E-2</v>
      </c>
      <c r="AS30" s="122">
        <v>3.0599999999999999E-2</v>
      </c>
      <c r="AT30" s="122">
        <v>0.3654</v>
      </c>
      <c r="AU30" s="122">
        <v>0.17100000000000001</v>
      </c>
      <c r="AV30" s="122">
        <v>0</v>
      </c>
      <c r="AW30" s="122">
        <v>0</v>
      </c>
      <c r="AX30" s="122">
        <v>0</v>
      </c>
      <c r="AY30" s="122">
        <v>1.9029999999999998E-2</v>
      </c>
      <c r="AZ30" s="122">
        <v>0</v>
      </c>
      <c r="BA30" s="343">
        <v>0.70950000000000002</v>
      </c>
      <c r="BB30" s="343">
        <v>1.5410999999999999</v>
      </c>
      <c r="BC30" s="343">
        <v>3.8841000000000001</v>
      </c>
      <c r="BD30" s="122">
        <v>0</v>
      </c>
      <c r="BE30" s="122">
        <v>2.2399999999999998E-3</v>
      </c>
      <c r="BF30" s="122">
        <v>1.4E-3</v>
      </c>
      <c r="BG30" s="122">
        <v>0</v>
      </c>
      <c r="BH30" s="122">
        <v>0</v>
      </c>
      <c r="BI30" s="122">
        <v>2.1000000000000001E-2</v>
      </c>
      <c r="BJ30" s="122">
        <v>0</v>
      </c>
      <c r="BK30" s="122">
        <v>0</v>
      </c>
      <c r="BL30" s="122">
        <v>0</v>
      </c>
      <c r="BM30" s="122">
        <v>5.5999999999999995E-4</v>
      </c>
      <c r="BN30" s="122">
        <v>5.5999999999999995E-4</v>
      </c>
      <c r="BO30" s="122">
        <v>0</v>
      </c>
      <c r="BP30" s="122">
        <v>0</v>
      </c>
      <c r="BQ30" s="122">
        <v>0</v>
      </c>
      <c r="BR30" s="122">
        <v>0</v>
      </c>
      <c r="BS30" s="122">
        <v>0</v>
      </c>
      <c r="BT30" s="74">
        <f t="shared" si="3"/>
        <v>16.196862866973188</v>
      </c>
    </row>
    <row r="31" spans="3:72" ht="15.75" x14ac:dyDescent="0.25">
      <c r="C31" s="78" t="s">
        <v>18</v>
      </c>
      <c r="D31" s="73">
        <v>3.83148</v>
      </c>
      <c r="E31" s="73">
        <v>0.1285</v>
      </c>
      <c r="F31" s="73">
        <v>9.9999999999999978E-2</v>
      </c>
      <c r="G31" s="73">
        <v>0</v>
      </c>
      <c r="H31" s="73">
        <v>2.5000000000000001E-3</v>
      </c>
      <c r="I31" s="73">
        <v>0</v>
      </c>
      <c r="J31" s="73">
        <v>0.29550000000000004</v>
      </c>
      <c r="K31" s="73">
        <v>0</v>
      </c>
      <c r="L31" s="73">
        <v>8.9499999999999996E-2</v>
      </c>
      <c r="M31" s="73">
        <v>7.4999999999999997E-3</v>
      </c>
      <c r="N31" s="73">
        <v>0</v>
      </c>
      <c r="O31" s="73">
        <v>0.49749999999999994</v>
      </c>
      <c r="P31" s="73">
        <v>0.33789223953806935</v>
      </c>
      <c r="Q31" s="73">
        <v>0</v>
      </c>
      <c r="R31" s="73">
        <v>4.2000000000000003E-2</v>
      </c>
      <c r="S31" s="73">
        <v>0.96588208746569948</v>
      </c>
      <c r="T31" s="73">
        <v>4.0000000000000001E-3</v>
      </c>
      <c r="U31" s="73">
        <v>8.0000000000000007E-7</v>
      </c>
      <c r="V31" s="73">
        <v>0</v>
      </c>
      <c r="W31" s="73">
        <v>0</v>
      </c>
      <c r="X31" s="73">
        <v>0</v>
      </c>
      <c r="Y31" s="73">
        <v>0</v>
      </c>
      <c r="Z31" s="73">
        <v>4.367352355673524E-2</v>
      </c>
      <c r="AA31" s="73">
        <v>0</v>
      </c>
      <c r="AB31" s="73">
        <v>1.3640772170607491E-3</v>
      </c>
      <c r="AC31" s="73">
        <v>0</v>
      </c>
      <c r="AD31" s="73">
        <v>0.10400000000000001</v>
      </c>
      <c r="AE31" s="122">
        <v>0.51100000000000001</v>
      </c>
      <c r="AF31" s="122">
        <v>0.37907999999999997</v>
      </c>
      <c r="AG31" s="122">
        <v>0.49824000000000002</v>
      </c>
      <c r="AH31" s="122">
        <v>0.90369999999999995</v>
      </c>
      <c r="AI31" s="122">
        <v>0</v>
      </c>
      <c r="AJ31" s="122">
        <v>0</v>
      </c>
      <c r="AK31" s="122">
        <v>0</v>
      </c>
      <c r="AL31" s="122">
        <v>0</v>
      </c>
      <c r="AM31" s="122">
        <v>0</v>
      </c>
      <c r="AN31" s="122">
        <v>0.14724000000000001</v>
      </c>
      <c r="AO31" s="122">
        <v>0.16488</v>
      </c>
      <c r="AP31" s="122">
        <v>0</v>
      </c>
      <c r="AQ31" s="122">
        <v>0.16980000000000001</v>
      </c>
      <c r="AR31" s="122">
        <v>5.0999999999999997E-2</v>
      </c>
      <c r="AS31" s="122">
        <v>3.1199999999999999E-2</v>
      </c>
      <c r="AT31" s="122">
        <v>0.36599999999999999</v>
      </c>
      <c r="AU31" s="122">
        <v>0.17280000000000001</v>
      </c>
      <c r="AV31" s="122">
        <v>0</v>
      </c>
      <c r="AW31" s="122">
        <v>0</v>
      </c>
      <c r="AX31" s="122">
        <v>0</v>
      </c>
      <c r="AY31" s="122">
        <v>1.9029999999999998E-2</v>
      </c>
      <c r="AZ31" s="122">
        <v>0</v>
      </c>
      <c r="BA31" s="343">
        <v>0.69629999999999992</v>
      </c>
      <c r="BB31" s="343">
        <v>1.6301999999999999</v>
      </c>
      <c r="BC31" s="343">
        <v>3.3</v>
      </c>
      <c r="BD31" s="122">
        <v>0</v>
      </c>
      <c r="BE31" s="122">
        <v>2.2399999999999998E-3</v>
      </c>
      <c r="BF31" s="122">
        <v>1.4E-3</v>
      </c>
      <c r="BG31" s="122">
        <v>0</v>
      </c>
      <c r="BH31" s="122">
        <v>0</v>
      </c>
      <c r="BI31" s="122">
        <v>2.1700000000000001E-2</v>
      </c>
      <c r="BJ31" s="122">
        <v>0</v>
      </c>
      <c r="BK31" s="122">
        <v>0</v>
      </c>
      <c r="BL31" s="122">
        <v>0</v>
      </c>
      <c r="BM31" s="122">
        <v>1.1199999999999999E-3</v>
      </c>
      <c r="BN31" s="122">
        <v>1.1199999999999999E-3</v>
      </c>
      <c r="BO31" s="122">
        <v>0</v>
      </c>
      <c r="BP31" s="122">
        <v>0</v>
      </c>
      <c r="BQ31" s="122">
        <v>0</v>
      </c>
      <c r="BR31" s="122">
        <v>0</v>
      </c>
      <c r="BS31" s="122">
        <v>0</v>
      </c>
      <c r="BT31" s="74">
        <f t="shared" si="3"/>
        <v>15.519342727777566</v>
      </c>
    </row>
    <row r="32" spans="3:72" ht="23.25" customHeight="1" x14ac:dyDescent="0.25">
      <c r="C32" s="82" t="s">
        <v>41</v>
      </c>
      <c r="D32" s="123">
        <v>89.269319999999993</v>
      </c>
      <c r="E32" s="123">
        <v>2.9969999999999994</v>
      </c>
      <c r="F32" s="123">
        <v>2.4775000000000005</v>
      </c>
      <c r="G32" s="123">
        <v>0</v>
      </c>
      <c r="H32" s="123">
        <v>5.8500000000000024E-2</v>
      </c>
      <c r="I32" s="123">
        <v>0</v>
      </c>
      <c r="J32" s="123">
        <v>7.5089999999999995</v>
      </c>
      <c r="K32" s="123">
        <v>0</v>
      </c>
      <c r="L32" s="123">
        <v>2.2614999999999998</v>
      </c>
      <c r="M32" s="123">
        <v>0.20600000000000007</v>
      </c>
      <c r="N32" s="123">
        <v>0</v>
      </c>
      <c r="O32" s="123">
        <v>12.874499999999999</v>
      </c>
      <c r="P32" s="123">
        <v>8.6500413321745757</v>
      </c>
      <c r="Q32" s="123">
        <v>0</v>
      </c>
      <c r="R32" s="123">
        <v>1.1310000000000002</v>
      </c>
      <c r="S32" s="123">
        <v>25.529392120247191</v>
      </c>
      <c r="T32" s="123">
        <v>0.18000000000000002</v>
      </c>
      <c r="U32" s="123">
        <v>2.0600000000000003E-5</v>
      </c>
      <c r="V32" s="123">
        <v>0</v>
      </c>
      <c r="W32" s="123">
        <v>0</v>
      </c>
      <c r="X32" s="123">
        <v>0</v>
      </c>
      <c r="Y32" s="123">
        <v>0</v>
      </c>
      <c r="Z32" s="123">
        <v>1.0020411413404116</v>
      </c>
      <c r="AA32" s="123">
        <v>0</v>
      </c>
      <c r="AB32" s="123">
        <v>3.2737853209457983E-2</v>
      </c>
      <c r="AC32" s="123">
        <v>0</v>
      </c>
      <c r="AD32" s="123">
        <v>3.9855000000000005</v>
      </c>
      <c r="AE32" s="123">
        <v>12.928299999999998</v>
      </c>
      <c r="AF32" s="123">
        <v>9.0018000000000011</v>
      </c>
      <c r="AG32" s="123">
        <v>10.590479999999999</v>
      </c>
      <c r="AH32" s="123">
        <v>23.342199999999995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3.1068000000000002</v>
      </c>
      <c r="AO32" s="123">
        <v>3.7591200000000002</v>
      </c>
      <c r="AP32" s="123">
        <v>0</v>
      </c>
      <c r="AQ32" s="123">
        <v>8.3285999999999998</v>
      </c>
      <c r="AR32" s="123">
        <v>1.4436</v>
      </c>
      <c r="AS32" s="123">
        <v>0.77100000000000013</v>
      </c>
      <c r="AT32" s="123">
        <v>8.738999999999999</v>
      </c>
      <c r="AU32" s="123">
        <v>3.8531999999999997</v>
      </c>
      <c r="AV32" s="123">
        <v>0</v>
      </c>
      <c r="AW32" s="123">
        <v>0</v>
      </c>
      <c r="AX32" s="123">
        <v>0</v>
      </c>
      <c r="AY32" s="123">
        <v>0.45671999999999985</v>
      </c>
      <c r="AZ32" s="123">
        <v>0</v>
      </c>
      <c r="BA32" s="344">
        <f>SUM(BA7:BA31)</f>
        <v>66.585799999999992</v>
      </c>
      <c r="BB32" s="344">
        <f>SUM(BB7:BB31)</f>
        <v>90.250200000000007</v>
      </c>
      <c r="BC32" s="344">
        <f>SUM(BC7:BC31)</f>
        <v>248.30050000000003</v>
      </c>
      <c r="BD32" s="123">
        <v>0</v>
      </c>
      <c r="BE32" s="123">
        <v>5.2079999999999987E-2</v>
      </c>
      <c r="BF32" s="123">
        <v>2.9399999999999985E-2</v>
      </c>
      <c r="BG32" s="123">
        <v>0</v>
      </c>
      <c r="BH32" s="123">
        <v>0</v>
      </c>
      <c r="BI32" s="123">
        <v>0.50119999999999998</v>
      </c>
      <c r="BJ32" s="123">
        <v>0</v>
      </c>
      <c r="BK32" s="123">
        <v>0</v>
      </c>
      <c r="BL32" s="123">
        <v>0</v>
      </c>
      <c r="BM32" s="123">
        <v>2.0159999999999997E-2</v>
      </c>
      <c r="BN32" s="123">
        <v>2.1839999999999995E-2</v>
      </c>
      <c r="BO32" s="123">
        <v>0</v>
      </c>
      <c r="BP32" s="123">
        <v>0</v>
      </c>
      <c r="BQ32" s="123">
        <v>0</v>
      </c>
      <c r="BR32" s="123">
        <v>0</v>
      </c>
      <c r="BS32" s="123">
        <v>0</v>
      </c>
      <c r="BT32" s="89">
        <f>SUM(BT8:BT31)</f>
        <v>497.24605304697155</v>
      </c>
    </row>
    <row r="33" spans="3:72" ht="44.25" customHeight="1" x14ac:dyDescent="0.25">
      <c r="C33" s="82" t="s">
        <v>42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4"/>
    </row>
    <row r="34" spans="3:72" ht="14.25" customHeight="1" x14ac:dyDescent="0.25">
      <c r="C34" s="8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3:72" ht="24.75" customHeight="1" x14ac:dyDescent="0.25">
      <c r="C35" s="84" t="s">
        <v>43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10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07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3:72" ht="11.25" customHeight="1" x14ac:dyDescent="0.25">
      <c r="C36" s="8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3:72" ht="28.5" customHeight="1" thickBot="1" x14ac:dyDescent="0.3">
      <c r="C37" s="87" t="s">
        <v>156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09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106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</row>
    <row r="38" spans="3:72" ht="39" customHeight="1" x14ac:dyDescent="0.25"/>
  </sheetData>
  <mergeCells count="43">
    <mergeCell ref="AI5:AJ5"/>
    <mergeCell ref="BA5:BC5"/>
    <mergeCell ref="AK5:AM5"/>
    <mergeCell ref="BK1:BT1"/>
    <mergeCell ref="C1:BJ1"/>
    <mergeCell ref="C2:BT2"/>
    <mergeCell ref="C3:BT3"/>
    <mergeCell ref="D4:AZ4"/>
    <mergeCell ref="BA4:BS4"/>
    <mergeCell ref="BT4:BT6"/>
    <mergeCell ref="AD5:AD6"/>
    <mergeCell ref="V5:V6"/>
    <mergeCell ref="BD5:BP5"/>
    <mergeCell ref="BQ5:BS5"/>
    <mergeCell ref="W5:W6"/>
    <mergeCell ref="C4:C7"/>
    <mergeCell ref="AE5:AH5"/>
    <mergeCell ref="K5:K6"/>
    <mergeCell ref="L5:L6"/>
    <mergeCell ref="M5:M6"/>
    <mergeCell ref="N5:N6"/>
    <mergeCell ref="P5:P6"/>
    <mergeCell ref="Q5:Q6"/>
    <mergeCell ref="R5:R6"/>
    <mergeCell ref="S5:S6"/>
    <mergeCell ref="T5:T6"/>
    <mergeCell ref="U5:U6"/>
    <mergeCell ref="AY5:AZ5"/>
    <mergeCell ref="D5:D6"/>
    <mergeCell ref="E5:E6"/>
    <mergeCell ref="F5:F6"/>
    <mergeCell ref="G5:G6"/>
    <mergeCell ref="H5:H6"/>
    <mergeCell ref="O5:O6"/>
    <mergeCell ref="X5:X6"/>
    <mergeCell ref="Y5:Y6"/>
    <mergeCell ref="Z5:Z6"/>
    <mergeCell ref="AA5:AA6"/>
    <mergeCell ref="AB5:AB6"/>
    <mergeCell ref="AC5:AC6"/>
    <mergeCell ref="J5:J6"/>
    <mergeCell ref="AP5:AX5"/>
    <mergeCell ref="I5:I6"/>
  </mergeCells>
  <phoneticPr fontId="16" type="noConversion"/>
  <pageMargins left="0.31496062992125984" right="0.31496062992125984" top="0.74803149606299213" bottom="0.74803149606299213" header="0.31496062992125984" footer="0.31496062992125984"/>
  <pageSetup paperSize="8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E6A728688247D4183C7C9ABE1118CF7" ma:contentTypeVersion="0" ma:contentTypeDescription="Создание документа." ma:contentTypeScope="" ma:versionID="65ef63008d817c050b2717473f8d03a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58D8AB-32CA-474A-B2D5-725BF4AA2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1AECCC-5940-4281-A3DF-9803C8D1D5F7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4F3C6F-B1A4-4C07-9BA3-6FE0AAAC2C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Нагрузка_ПС</vt:lpstr>
      <vt:lpstr>АЧР+гр вр </vt:lpstr>
      <vt:lpstr>Ведомость учета</vt:lpstr>
      <vt:lpstr>сводная табл1</vt:lpstr>
      <vt:lpstr>табл2 субаб и сторонние</vt:lpstr>
      <vt:lpstr>'АЧР+гр вр '!Область_печати</vt:lpstr>
      <vt:lpstr>'сводная табл1'!Область_печати</vt:lpstr>
      <vt:lpstr>'табл2 субаб и сторонние'!Область_печати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2009-11-30T13:20:47Z</cp:lastPrinted>
  <dcterms:created xsi:type="dcterms:W3CDTF">2006-09-28T05:33:49Z</dcterms:created>
  <dcterms:modified xsi:type="dcterms:W3CDTF">2020-01-13T12:24:41Z</dcterms:modified>
</cp:coreProperties>
</file>